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120" windowWidth="14940" windowHeight="9225" firstSheet="9" activeTab="9"/>
  </bookViews>
  <sheets>
    <sheet name="D._D.1_D.1.3_PS 01-01" sheetId="2" r:id="rId1"/>
    <sheet name="E._E.1_E.1.1_SO 01-01.1" sheetId="3" r:id="rId2"/>
    <sheet name="E._E.1_E.1.1_SO 01-01.2" sheetId="4" r:id="rId3"/>
    <sheet name="E._E.1_E.1.1_SO 01-02" sheetId="5" r:id="rId4"/>
    <sheet name="E._E.1_E.1.3_SO 01-03" sheetId="6" r:id="rId5"/>
    <sheet name="._E.1_E.1.8_SO 01-04_SO 01-04-1" sheetId="7" r:id="rId6"/>
    <sheet name="._E.1_E.1.8_SO 01-04_SO 01-04-2" sheetId="8" r:id="rId7"/>
    <sheet name="._E.1_E.1.8_SO 01-04_SO 01-04-3" sheetId="9" r:id="rId8"/>
    <sheet name="._E.1_E.1.8_SO 01-04_SO 01-04-4" sheetId="10" r:id="rId9"/>
    <sheet name="E._E.3_E.3.9_SO 01-05" sheetId="11" r:id="rId10"/>
    <sheet name="List1" sheetId="13" r:id="rId11"/>
  </sheets>
  <calcPr calcId="145621"/>
  <webPublishing codePage="0"/>
</workbook>
</file>

<file path=xl/calcChain.xml><?xml version="1.0" encoding="utf-8"?>
<calcChain xmlns="http://schemas.openxmlformats.org/spreadsheetml/2006/main">
  <c r="I12" i="11" l="1"/>
  <c r="O12" i="11" s="1"/>
  <c r="R11" i="11" s="1"/>
  <c r="O11" i="11" s="1"/>
  <c r="O2" i="11" s="1"/>
  <c r="I167" i="10"/>
  <c r="O167" i="10" s="1"/>
  <c r="I163" i="10"/>
  <c r="O163" i="10" s="1"/>
  <c r="I159" i="10"/>
  <c r="O159" i="10" s="1"/>
  <c r="I155" i="10"/>
  <c r="Q154" i="10" s="1"/>
  <c r="I154" i="10" s="1"/>
  <c r="I150" i="10"/>
  <c r="O150" i="10" s="1"/>
  <c r="I146" i="10"/>
  <c r="O146" i="10" s="1"/>
  <c r="I142" i="10"/>
  <c r="O142" i="10" s="1"/>
  <c r="I138" i="10"/>
  <c r="O138" i="10" s="1"/>
  <c r="I134" i="10"/>
  <c r="O134" i="10" s="1"/>
  <c r="I129" i="10"/>
  <c r="Q128" i="10" s="1"/>
  <c r="I128" i="10" s="1"/>
  <c r="I124" i="10"/>
  <c r="O124" i="10" s="1"/>
  <c r="I120" i="10"/>
  <c r="O120" i="10" s="1"/>
  <c r="I116" i="10"/>
  <c r="O116" i="10" s="1"/>
  <c r="I112" i="10"/>
  <c r="O112" i="10" s="1"/>
  <c r="I108" i="10"/>
  <c r="O108" i="10" s="1"/>
  <c r="I104" i="10"/>
  <c r="O104" i="10" s="1"/>
  <c r="I100" i="10"/>
  <c r="O100" i="10" s="1"/>
  <c r="I96" i="10"/>
  <c r="O96" i="10" s="1"/>
  <c r="I92" i="10"/>
  <c r="O92" i="10" s="1"/>
  <c r="I88" i="10"/>
  <c r="O88" i="10" s="1"/>
  <c r="R87" i="10" s="1"/>
  <c r="O87" i="10" s="1"/>
  <c r="Q87" i="10"/>
  <c r="I87" i="10" s="1"/>
  <c r="I83" i="10"/>
  <c r="O83" i="10" s="1"/>
  <c r="R82" i="10" s="1"/>
  <c r="O82" i="10" s="1"/>
  <c r="I78" i="10"/>
  <c r="O78" i="10" s="1"/>
  <c r="I74" i="10"/>
  <c r="O74" i="10" s="1"/>
  <c r="I70" i="10"/>
  <c r="O70" i="10" s="1"/>
  <c r="Q69" i="10"/>
  <c r="I69" i="10" s="1"/>
  <c r="I65" i="10"/>
  <c r="O65" i="10" s="1"/>
  <c r="I61" i="10"/>
  <c r="O61" i="10" s="1"/>
  <c r="I57" i="10"/>
  <c r="O57" i="10" s="1"/>
  <c r="I53" i="10"/>
  <c r="O53" i="10" s="1"/>
  <c r="I49" i="10"/>
  <c r="O49" i="10" s="1"/>
  <c r="I45" i="10"/>
  <c r="O45" i="10" s="1"/>
  <c r="I41" i="10"/>
  <c r="O41" i="10" s="1"/>
  <c r="I37" i="10"/>
  <c r="O37" i="10" s="1"/>
  <c r="I33" i="10"/>
  <c r="O33" i="10" s="1"/>
  <c r="I29" i="10"/>
  <c r="O29" i="10" s="1"/>
  <c r="I25" i="10"/>
  <c r="O25" i="10" s="1"/>
  <c r="I21" i="10"/>
  <c r="O21" i="10" s="1"/>
  <c r="I17" i="10"/>
  <c r="O17" i="10" s="1"/>
  <c r="I13" i="10"/>
  <c r="Q12" i="10" s="1"/>
  <c r="I12" i="10" s="1"/>
  <c r="I159" i="9"/>
  <c r="O159" i="9" s="1"/>
  <c r="I155" i="9"/>
  <c r="O155" i="9" s="1"/>
  <c r="I151" i="9"/>
  <c r="O151" i="9" s="1"/>
  <c r="I147" i="9"/>
  <c r="O147" i="9" s="1"/>
  <c r="R146" i="9" s="1"/>
  <c r="O146" i="9" s="1"/>
  <c r="Q146" i="9"/>
  <c r="I146" i="9" s="1"/>
  <c r="I142" i="9"/>
  <c r="O142" i="9" s="1"/>
  <c r="I138" i="9"/>
  <c r="O138" i="9" s="1"/>
  <c r="I134" i="9"/>
  <c r="O134" i="9" s="1"/>
  <c r="I130" i="9"/>
  <c r="O130" i="9" s="1"/>
  <c r="I126" i="9"/>
  <c r="Q125" i="9" s="1"/>
  <c r="I125" i="9" s="1"/>
  <c r="I121" i="9"/>
  <c r="O121" i="9" s="1"/>
  <c r="R120" i="9" s="1"/>
  <c r="O120" i="9" s="1"/>
  <c r="Q120" i="9"/>
  <c r="I120" i="9" s="1"/>
  <c r="I116" i="9"/>
  <c r="O116" i="9" s="1"/>
  <c r="I112" i="9"/>
  <c r="O112" i="9" s="1"/>
  <c r="I108" i="9"/>
  <c r="O108" i="9" s="1"/>
  <c r="I104" i="9"/>
  <c r="O104" i="9" s="1"/>
  <c r="I100" i="9"/>
  <c r="O100" i="9" s="1"/>
  <c r="I96" i="9"/>
  <c r="O96" i="9" s="1"/>
  <c r="I92" i="9"/>
  <c r="O92" i="9" s="1"/>
  <c r="I88" i="9"/>
  <c r="O88" i="9" s="1"/>
  <c r="R87" i="9" s="1"/>
  <c r="O87" i="9" s="1"/>
  <c r="Q87" i="9"/>
  <c r="I87" i="9" s="1"/>
  <c r="I83" i="9"/>
  <c r="Q82" i="9" s="1"/>
  <c r="I82" i="9" s="1"/>
  <c r="I78" i="9"/>
  <c r="O78" i="9" s="1"/>
  <c r="I74" i="9"/>
  <c r="O74" i="9" s="1"/>
  <c r="I70" i="9"/>
  <c r="O70" i="9" s="1"/>
  <c r="Q69" i="9"/>
  <c r="I69" i="9" s="1"/>
  <c r="I65" i="9"/>
  <c r="O65" i="9" s="1"/>
  <c r="I61" i="9"/>
  <c r="O61" i="9" s="1"/>
  <c r="I57" i="9"/>
  <c r="O57" i="9" s="1"/>
  <c r="I53" i="9"/>
  <c r="O53" i="9" s="1"/>
  <c r="I49" i="9"/>
  <c r="O49" i="9" s="1"/>
  <c r="I45" i="9"/>
  <c r="O45" i="9" s="1"/>
  <c r="I41" i="9"/>
  <c r="O41" i="9" s="1"/>
  <c r="I37" i="9"/>
  <c r="O37" i="9" s="1"/>
  <c r="I33" i="9"/>
  <c r="O33" i="9" s="1"/>
  <c r="I29" i="9"/>
  <c r="O29" i="9" s="1"/>
  <c r="I25" i="9"/>
  <c r="O25" i="9" s="1"/>
  <c r="I21" i="9"/>
  <c r="O21" i="9" s="1"/>
  <c r="I17" i="9"/>
  <c r="O17" i="9" s="1"/>
  <c r="I13" i="9"/>
  <c r="O13" i="9" s="1"/>
  <c r="R12" i="9" s="1"/>
  <c r="O12" i="9" s="1"/>
  <c r="I153" i="8"/>
  <c r="O153" i="8" s="1"/>
  <c r="I149" i="8"/>
  <c r="O149" i="8" s="1"/>
  <c r="I145" i="8"/>
  <c r="O145" i="8" s="1"/>
  <c r="I141" i="8"/>
  <c r="O141" i="8" s="1"/>
  <c r="Q140" i="8"/>
  <c r="I140" i="8" s="1"/>
  <c r="I136" i="8"/>
  <c r="O136" i="8" s="1"/>
  <c r="I132" i="8"/>
  <c r="O132" i="8" s="1"/>
  <c r="I128" i="8"/>
  <c r="O128" i="8" s="1"/>
  <c r="I124" i="8"/>
  <c r="O124" i="8" s="1"/>
  <c r="I120" i="8"/>
  <c r="O120" i="8" s="1"/>
  <c r="I116" i="8"/>
  <c r="O116" i="8" s="1"/>
  <c r="I112" i="8"/>
  <c r="O112" i="8" s="1"/>
  <c r="I108" i="8"/>
  <c r="O108" i="8" s="1"/>
  <c r="I103" i="8"/>
  <c r="O103" i="8" s="1"/>
  <c r="I99" i="8"/>
  <c r="O99" i="8" s="1"/>
  <c r="I95" i="8"/>
  <c r="O95" i="8" s="1"/>
  <c r="I91" i="8"/>
  <c r="O91" i="8" s="1"/>
  <c r="I87" i="8"/>
  <c r="I83" i="8"/>
  <c r="O83" i="8" s="1"/>
  <c r="I79" i="8"/>
  <c r="O79" i="8" s="1"/>
  <c r="I74" i="8"/>
  <c r="O74" i="8" s="1"/>
  <c r="R73" i="8" s="1"/>
  <c r="O73" i="8" s="1"/>
  <c r="I69" i="8"/>
  <c r="O69" i="8" s="1"/>
  <c r="I65" i="8"/>
  <c r="O65" i="8" s="1"/>
  <c r="I61" i="8"/>
  <c r="O61" i="8" s="1"/>
  <c r="I57" i="8"/>
  <c r="O57" i="8" s="1"/>
  <c r="I53" i="8"/>
  <c r="O53" i="8" s="1"/>
  <c r="I49" i="8"/>
  <c r="O49" i="8" s="1"/>
  <c r="I45" i="8"/>
  <c r="O45" i="8" s="1"/>
  <c r="I41" i="8"/>
  <c r="O41" i="8" s="1"/>
  <c r="I37" i="8"/>
  <c r="O37" i="8" s="1"/>
  <c r="I33" i="8"/>
  <c r="O33" i="8" s="1"/>
  <c r="I29" i="8"/>
  <c r="O29" i="8" s="1"/>
  <c r="I25" i="8"/>
  <c r="O25" i="8" s="1"/>
  <c r="I21" i="8"/>
  <c r="I17" i="8"/>
  <c r="O17" i="8" s="1"/>
  <c r="I13" i="8"/>
  <c r="O13" i="8" s="1"/>
  <c r="I129" i="7"/>
  <c r="O129" i="7" s="1"/>
  <c r="I125" i="7"/>
  <c r="O125" i="7" s="1"/>
  <c r="O121" i="7"/>
  <c r="R120" i="7" s="1"/>
  <c r="I121" i="7"/>
  <c r="Q120" i="7"/>
  <c r="I120" i="7" s="1"/>
  <c r="O120" i="7"/>
  <c r="I116" i="7"/>
  <c r="O116" i="7" s="1"/>
  <c r="O112" i="7"/>
  <c r="I112" i="7"/>
  <c r="I108" i="7"/>
  <c r="O108" i="7" s="1"/>
  <c r="O104" i="7"/>
  <c r="I104" i="7"/>
  <c r="I100" i="7"/>
  <c r="Q99" i="7" s="1"/>
  <c r="I99" i="7" s="1"/>
  <c r="O95" i="7"/>
  <c r="I95" i="7"/>
  <c r="I91" i="7"/>
  <c r="O91" i="7" s="1"/>
  <c r="O87" i="7"/>
  <c r="I87" i="7"/>
  <c r="I83" i="7"/>
  <c r="O83" i="7" s="1"/>
  <c r="O79" i="7"/>
  <c r="I79" i="7"/>
  <c r="I75" i="7"/>
  <c r="O75" i="7" s="1"/>
  <c r="O71" i="7"/>
  <c r="I71" i="7"/>
  <c r="I67" i="7"/>
  <c r="Q66" i="7" s="1"/>
  <c r="I66" i="7" s="1"/>
  <c r="O62" i="7"/>
  <c r="R61" i="7" s="1"/>
  <c r="O61" i="7" s="1"/>
  <c r="I62" i="7"/>
  <c r="Q61" i="7"/>
  <c r="I61" i="7" s="1"/>
  <c r="I57" i="7"/>
  <c r="O57" i="7" s="1"/>
  <c r="O53" i="7"/>
  <c r="I53" i="7"/>
  <c r="I49" i="7"/>
  <c r="O49" i="7" s="1"/>
  <c r="O45" i="7"/>
  <c r="I45" i="7"/>
  <c r="I41" i="7"/>
  <c r="O41" i="7" s="1"/>
  <c r="O37" i="7"/>
  <c r="I37" i="7"/>
  <c r="I33" i="7"/>
  <c r="O33" i="7" s="1"/>
  <c r="O29" i="7"/>
  <c r="I29" i="7"/>
  <c r="I25" i="7"/>
  <c r="O25" i="7" s="1"/>
  <c r="O21" i="7"/>
  <c r="I21" i="7"/>
  <c r="I17" i="7"/>
  <c r="O17" i="7" s="1"/>
  <c r="O13" i="7"/>
  <c r="I13" i="7"/>
  <c r="Q12" i="7"/>
  <c r="I12" i="7" s="1"/>
  <c r="O252" i="6"/>
  <c r="I252" i="6"/>
  <c r="I248" i="6"/>
  <c r="O248" i="6" s="1"/>
  <c r="O244" i="6"/>
  <c r="I244" i="6"/>
  <c r="I240" i="6"/>
  <c r="O240" i="6" s="1"/>
  <c r="O236" i="6"/>
  <c r="I236" i="6"/>
  <c r="Q235" i="6"/>
  <c r="I235" i="6" s="1"/>
  <c r="I231" i="6"/>
  <c r="O231" i="6" s="1"/>
  <c r="O227" i="6"/>
  <c r="I227" i="6"/>
  <c r="I223" i="6"/>
  <c r="O218" i="6"/>
  <c r="I218" i="6"/>
  <c r="I214" i="6"/>
  <c r="O209" i="6"/>
  <c r="I209" i="6"/>
  <c r="I205" i="6"/>
  <c r="O205" i="6" s="1"/>
  <c r="O201" i="6"/>
  <c r="I201" i="6"/>
  <c r="I197" i="6"/>
  <c r="O197" i="6" s="1"/>
  <c r="O193" i="6"/>
  <c r="I193" i="6"/>
  <c r="I189" i="6"/>
  <c r="O189" i="6" s="1"/>
  <c r="O185" i="6"/>
  <c r="I185" i="6"/>
  <c r="I181" i="6"/>
  <c r="O181" i="6" s="1"/>
  <c r="O177" i="6"/>
  <c r="I177" i="6"/>
  <c r="I173" i="6"/>
  <c r="O173" i="6" s="1"/>
  <c r="O169" i="6"/>
  <c r="I169" i="6"/>
  <c r="I164" i="6"/>
  <c r="O164" i="6" s="1"/>
  <c r="O160" i="6"/>
  <c r="I160" i="6"/>
  <c r="I156" i="6"/>
  <c r="O156" i="6" s="1"/>
  <c r="O152" i="6"/>
  <c r="R147" i="6" s="1"/>
  <c r="O147" i="6" s="1"/>
  <c r="I152" i="6"/>
  <c r="I148" i="6"/>
  <c r="O148" i="6" s="1"/>
  <c r="Q147" i="6"/>
  <c r="I147" i="6" s="1"/>
  <c r="I143" i="6"/>
  <c r="O143" i="6" s="1"/>
  <c r="I139" i="6"/>
  <c r="O139" i="6" s="1"/>
  <c r="O135" i="6"/>
  <c r="I135" i="6"/>
  <c r="I131" i="6"/>
  <c r="O131" i="6" s="1"/>
  <c r="O127" i="6"/>
  <c r="I127" i="6"/>
  <c r="I123" i="6"/>
  <c r="O123" i="6" s="1"/>
  <c r="I119" i="6"/>
  <c r="O119" i="6" s="1"/>
  <c r="I115" i="6"/>
  <c r="O115" i="6" s="1"/>
  <c r="I111" i="6"/>
  <c r="O111" i="6" s="1"/>
  <c r="I107" i="6"/>
  <c r="O107" i="6" s="1"/>
  <c r="O103" i="6"/>
  <c r="I103" i="6"/>
  <c r="I99" i="6"/>
  <c r="O99" i="6" s="1"/>
  <c r="O95" i="6"/>
  <c r="I95" i="6"/>
  <c r="Q94" i="6" s="1"/>
  <c r="I94" i="6" s="1"/>
  <c r="I90" i="6"/>
  <c r="O90" i="6" s="1"/>
  <c r="I86" i="6"/>
  <c r="O86" i="6" s="1"/>
  <c r="I82" i="6"/>
  <c r="O82" i="6" s="1"/>
  <c r="R73" i="6" s="1"/>
  <c r="O73" i="6" s="1"/>
  <c r="O78" i="6"/>
  <c r="I78" i="6"/>
  <c r="I74" i="6"/>
  <c r="O74" i="6" s="1"/>
  <c r="I69" i="6"/>
  <c r="O69" i="6" s="1"/>
  <c r="I65" i="6"/>
  <c r="O65" i="6" s="1"/>
  <c r="O60" i="6"/>
  <c r="I60" i="6"/>
  <c r="I56" i="6"/>
  <c r="O56" i="6" s="1"/>
  <c r="O52" i="6"/>
  <c r="I52" i="6"/>
  <c r="I48" i="6"/>
  <c r="O48" i="6" s="1"/>
  <c r="I44" i="6"/>
  <c r="O44" i="6" s="1"/>
  <c r="I40" i="6"/>
  <c r="O40" i="6" s="1"/>
  <c r="I36" i="6"/>
  <c r="O36" i="6" s="1"/>
  <c r="I32" i="6"/>
  <c r="O32" i="6" s="1"/>
  <c r="O28" i="6"/>
  <c r="I28" i="6"/>
  <c r="I24" i="6"/>
  <c r="O24" i="6" s="1"/>
  <c r="O20" i="6"/>
  <c r="I20" i="6"/>
  <c r="I16" i="6"/>
  <c r="O16" i="6" s="1"/>
  <c r="I12" i="6"/>
  <c r="Q11" i="6" s="1"/>
  <c r="I11" i="6" s="1"/>
  <c r="O105" i="5"/>
  <c r="R104" i="5" s="1"/>
  <c r="I105" i="5"/>
  <c r="Q104" i="5"/>
  <c r="O104" i="5"/>
  <c r="I104" i="5"/>
  <c r="I100" i="5"/>
  <c r="O100" i="5" s="1"/>
  <c r="I96" i="5"/>
  <c r="O96" i="5" s="1"/>
  <c r="I92" i="5"/>
  <c r="O92" i="5" s="1"/>
  <c r="I88" i="5"/>
  <c r="O88" i="5" s="1"/>
  <c r="I84" i="5"/>
  <c r="O84" i="5" s="1"/>
  <c r="O80" i="5"/>
  <c r="I80" i="5"/>
  <c r="I76" i="5"/>
  <c r="O76" i="5" s="1"/>
  <c r="O72" i="5"/>
  <c r="I72" i="5"/>
  <c r="Q71" i="5" s="1"/>
  <c r="I71" i="5" s="1"/>
  <c r="I67" i="5"/>
  <c r="O67" i="5" s="1"/>
  <c r="I63" i="5"/>
  <c r="O63" i="5" s="1"/>
  <c r="R62" i="5" s="1"/>
  <c r="O62" i="5" s="1"/>
  <c r="Q62" i="5"/>
  <c r="I62" i="5" s="1"/>
  <c r="I58" i="5"/>
  <c r="O58" i="5" s="1"/>
  <c r="R57" i="5"/>
  <c r="O57" i="5" s="1"/>
  <c r="Q57" i="5"/>
  <c r="I57" i="5" s="1"/>
  <c r="I53" i="5"/>
  <c r="O53" i="5" s="1"/>
  <c r="I49" i="5"/>
  <c r="O49" i="5" s="1"/>
  <c r="O44" i="5"/>
  <c r="I44" i="5"/>
  <c r="I40" i="5"/>
  <c r="O40" i="5" s="1"/>
  <c r="O36" i="5"/>
  <c r="I36" i="5"/>
  <c r="I32" i="5"/>
  <c r="O32" i="5" s="1"/>
  <c r="I28" i="5"/>
  <c r="O28" i="5" s="1"/>
  <c r="I24" i="5"/>
  <c r="O24" i="5" s="1"/>
  <c r="I20" i="5"/>
  <c r="O20" i="5" s="1"/>
  <c r="I16" i="5"/>
  <c r="O16" i="5" s="1"/>
  <c r="O12" i="5"/>
  <c r="I12" i="5"/>
  <c r="I26" i="4"/>
  <c r="Q25" i="4" s="1"/>
  <c r="I25" i="4" s="1"/>
  <c r="I21" i="4"/>
  <c r="O21" i="4" s="1"/>
  <c r="R20" i="4" s="1"/>
  <c r="O20" i="4" s="1"/>
  <c r="O16" i="4"/>
  <c r="R11" i="4" s="1"/>
  <c r="O11" i="4" s="1"/>
  <c r="I16" i="4"/>
  <c r="I12" i="4"/>
  <c r="O12" i="4" s="1"/>
  <c r="Q11" i="4"/>
  <c r="I11" i="4" s="1"/>
  <c r="O83" i="3"/>
  <c r="I83" i="3"/>
  <c r="I79" i="3"/>
  <c r="O79" i="3" s="1"/>
  <c r="O75" i="3"/>
  <c r="I75" i="3"/>
  <c r="I71" i="3"/>
  <c r="O71" i="3" s="1"/>
  <c r="O67" i="3"/>
  <c r="I67" i="3"/>
  <c r="I63" i="3"/>
  <c r="Q62" i="3" s="1"/>
  <c r="I62" i="3" s="1"/>
  <c r="O58" i="3"/>
  <c r="I58" i="3"/>
  <c r="I54" i="3"/>
  <c r="O54" i="3" s="1"/>
  <c r="O50" i="3"/>
  <c r="R49" i="3" s="1"/>
  <c r="O49" i="3" s="1"/>
  <c r="I50" i="3"/>
  <c r="Q49" i="3"/>
  <c r="I49" i="3" s="1"/>
  <c r="I45" i="3"/>
  <c r="Q44" i="3" s="1"/>
  <c r="I44" i="3" s="1"/>
  <c r="O40" i="3"/>
  <c r="I40" i="3"/>
  <c r="I36" i="3"/>
  <c r="O36" i="3" s="1"/>
  <c r="O32" i="3"/>
  <c r="I32" i="3"/>
  <c r="I28" i="3"/>
  <c r="O28" i="3" s="1"/>
  <c r="O24" i="3"/>
  <c r="I24" i="3"/>
  <c r="I20" i="3"/>
  <c r="O20" i="3" s="1"/>
  <c r="O16" i="3"/>
  <c r="I16" i="3"/>
  <c r="I12" i="3"/>
  <c r="Q11" i="3" s="1"/>
  <c r="I11" i="3" s="1"/>
  <c r="I212" i="2"/>
  <c r="O212" i="2" s="1"/>
  <c r="O208" i="2"/>
  <c r="I208" i="2"/>
  <c r="I204" i="2"/>
  <c r="Q203" i="2" s="1"/>
  <c r="I203" i="2" s="1"/>
  <c r="O199" i="2"/>
  <c r="I199" i="2"/>
  <c r="I195" i="2"/>
  <c r="O195" i="2" s="1"/>
  <c r="O191" i="2"/>
  <c r="I191" i="2"/>
  <c r="I187" i="2"/>
  <c r="Q186" i="2" s="1"/>
  <c r="I186" i="2" s="1"/>
  <c r="O182" i="2"/>
  <c r="I182" i="2"/>
  <c r="I178" i="2"/>
  <c r="O178" i="2" s="1"/>
  <c r="O174" i="2"/>
  <c r="I174" i="2"/>
  <c r="I170" i="2"/>
  <c r="O170" i="2" s="1"/>
  <c r="O166" i="2"/>
  <c r="I166" i="2"/>
  <c r="I162" i="2"/>
  <c r="O162" i="2" s="1"/>
  <c r="O158" i="2"/>
  <c r="I158" i="2"/>
  <c r="I154" i="2"/>
  <c r="Q153" i="2" s="1"/>
  <c r="I153" i="2" s="1"/>
  <c r="O149" i="2"/>
  <c r="I149" i="2"/>
  <c r="I145" i="2"/>
  <c r="Q144" i="2" s="1"/>
  <c r="I144" i="2" s="1"/>
  <c r="O140" i="2"/>
  <c r="I140" i="2"/>
  <c r="I136" i="2"/>
  <c r="O136" i="2" s="1"/>
  <c r="O132" i="2"/>
  <c r="I132" i="2"/>
  <c r="I128" i="2"/>
  <c r="O128" i="2" s="1"/>
  <c r="O124" i="2"/>
  <c r="I124" i="2"/>
  <c r="I120" i="2"/>
  <c r="O120" i="2" s="1"/>
  <c r="O116" i="2"/>
  <c r="I116" i="2"/>
  <c r="I112" i="2"/>
  <c r="O112" i="2" s="1"/>
  <c r="O108" i="2"/>
  <c r="I108" i="2"/>
  <c r="I104" i="2"/>
  <c r="O104" i="2" s="1"/>
  <c r="O100" i="2"/>
  <c r="I100" i="2"/>
  <c r="I96" i="2"/>
  <c r="O96" i="2" s="1"/>
  <c r="O92" i="2"/>
  <c r="I92" i="2"/>
  <c r="I88" i="2"/>
  <c r="Q87" i="2" s="1"/>
  <c r="I87" i="2" s="1"/>
  <c r="O83" i="2"/>
  <c r="I83" i="2"/>
  <c r="I79" i="2"/>
  <c r="O79" i="2" s="1"/>
  <c r="O75" i="2"/>
  <c r="I75" i="2"/>
  <c r="I71" i="2"/>
  <c r="O71" i="2" s="1"/>
  <c r="O67" i="2"/>
  <c r="I67" i="2"/>
  <c r="I63" i="2"/>
  <c r="O63" i="2" s="1"/>
  <c r="O59" i="2"/>
  <c r="I59" i="2"/>
  <c r="I55" i="2"/>
  <c r="Q54" i="2" s="1"/>
  <c r="I54" i="2" s="1"/>
  <c r="O50" i="2"/>
  <c r="I50" i="2"/>
  <c r="I46" i="2"/>
  <c r="Q45" i="2" s="1"/>
  <c r="I45" i="2" s="1"/>
  <c r="O41" i="2"/>
  <c r="I41" i="2"/>
  <c r="I37" i="2"/>
  <c r="O37" i="2" s="1"/>
  <c r="O33" i="2"/>
  <c r="I33" i="2"/>
  <c r="I29" i="2"/>
  <c r="O29" i="2" s="1"/>
  <c r="O25" i="2"/>
  <c r="I25" i="2"/>
  <c r="I21" i="2"/>
  <c r="O21" i="2" s="1"/>
  <c r="O17" i="2"/>
  <c r="I17" i="2"/>
  <c r="I12" i="2"/>
  <c r="Q11" i="2" s="1"/>
  <c r="I11" i="2" s="1"/>
  <c r="I3" i="3" l="1"/>
  <c r="R16" i="2"/>
  <c r="O16" i="2" s="1"/>
  <c r="I3" i="4"/>
  <c r="R48" i="5"/>
  <c r="O48" i="5" s="1"/>
  <c r="R64" i="6"/>
  <c r="O64" i="6" s="1"/>
  <c r="Q16" i="2"/>
  <c r="I16" i="2" s="1"/>
  <c r="I3" i="2" s="1"/>
  <c r="R71" i="5"/>
  <c r="O71" i="5" s="1"/>
  <c r="R168" i="6"/>
  <c r="O168" i="6" s="1"/>
  <c r="O12" i="2"/>
  <c r="R11" i="2" s="1"/>
  <c r="O11" i="2" s="1"/>
  <c r="O46" i="2"/>
  <c r="R45" i="2" s="1"/>
  <c r="O45" i="2" s="1"/>
  <c r="O55" i="2"/>
  <c r="R54" i="2" s="1"/>
  <c r="O54" i="2" s="1"/>
  <c r="O88" i="2"/>
  <c r="R87" i="2" s="1"/>
  <c r="O87" i="2" s="1"/>
  <c r="O145" i="2"/>
  <c r="R144" i="2" s="1"/>
  <c r="O144" i="2" s="1"/>
  <c r="O154" i="2"/>
  <c r="R153" i="2" s="1"/>
  <c r="O153" i="2" s="1"/>
  <c r="O187" i="2"/>
  <c r="R186" i="2" s="1"/>
  <c r="O186" i="2" s="1"/>
  <c r="O204" i="2"/>
  <c r="R203" i="2" s="1"/>
  <c r="O203" i="2" s="1"/>
  <c r="O12" i="3"/>
  <c r="R11" i="3" s="1"/>
  <c r="O11" i="3" s="1"/>
  <c r="O45" i="3"/>
  <c r="R44" i="3" s="1"/>
  <c r="O44" i="3" s="1"/>
  <c r="O63" i="3"/>
  <c r="R62" i="3" s="1"/>
  <c r="O62" i="3" s="1"/>
  <c r="O26" i="4"/>
  <c r="R25" i="4" s="1"/>
  <c r="O25" i="4" s="1"/>
  <c r="O2" i="4" s="1"/>
  <c r="Q11" i="5"/>
  <c r="I11" i="5" s="1"/>
  <c r="Q48" i="5"/>
  <c r="I48" i="5" s="1"/>
  <c r="O12" i="6"/>
  <c r="R11" i="6" s="1"/>
  <c r="O11" i="6" s="1"/>
  <c r="Q64" i="6"/>
  <c r="I64" i="6" s="1"/>
  <c r="I3" i="6" s="1"/>
  <c r="R12" i="7"/>
  <c r="O12" i="7" s="1"/>
  <c r="O87" i="8"/>
  <c r="Q78" i="8"/>
  <c r="I78" i="8" s="1"/>
  <c r="Q20" i="4"/>
  <c r="I20" i="4" s="1"/>
  <c r="Q168" i="6"/>
  <c r="I168" i="6" s="1"/>
  <c r="Q213" i="6"/>
  <c r="I213" i="6" s="1"/>
  <c r="O214" i="6"/>
  <c r="R213" i="6" s="1"/>
  <c r="O213" i="6" s="1"/>
  <c r="R235" i="6"/>
  <c r="O235" i="6" s="1"/>
  <c r="R11" i="5"/>
  <c r="O11" i="5" s="1"/>
  <c r="O2" i="5" s="1"/>
  <c r="Q73" i="6"/>
  <c r="I73" i="6" s="1"/>
  <c r="Q222" i="6"/>
  <c r="I222" i="6" s="1"/>
  <c r="O223" i="6"/>
  <c r="R222" i="6" s="1"/>
  <c r="O222" i="6" s="1"/>
  <c r="I3" i="7"/>
  <c r="R94" i="6"/>
  <c r="O94" i="6" s="1"/>
  <c r="O21" i="8"/>
  <c r="Q12" i="8"/>
  <c r="I12" i="8" s="1"/>
  <c r="O67" i="7"/>
  <c r="R66" i="7" s="1"/>
  <c r="O66" i="7" s="1"/>
  <c r="O100" i="7"/>
  <c r="R99" i="7" s="1"/>
  <c r="O99" i="7" s="1"/>
  <c r="R12" i="8"/>
  <c r="O12" i="8" s="1"/>
  <c r="Q73" i="8"/>
  <c r="I73" i="8" s="1"/>
  <c r="R78" i="8"/>
  <c r="O78" i="8" s="1"/>
  <c r="Q107" i="8"/>
  <c r="I107" i="8" s="1"/>
  <c r="R107" i="8"/>
  <c r="O107" i="8" s="1"/>
  <c r="Q12" i="9"/>
  <c r="I12" i="9" s="1"/>
  <c r="I3" i="9" s="1"/>
  <c r="R69" i="9"/>
  <c r="O69" i="9" s="1"/>
  <c r="O2" i="9" s="1"/>
  <c r="R69" i="10"/>
  <c r="O69" i="10" s="1"/>
  <c r="R133" i="10"/>
  <c r="O133" i="10" s="1"/>
  <c r="R140" i="8"/>
  <c r="O140" i="8" s="1"/>
  <c r="Q82" i="10"/>
  <c r="I82" i="10" s="1"/>
  <c r="I3" i="10" s="1"/>
  <c r="Q133" i="10"/>
  <c r="I133" i="10" s="1"/>
  <c r="Q11" i="11"/>
  <c r="I11" i="11" s="1"/>
  <c r="I3" i="11" s="1"/>
  <c r="O83" i="9"/>
  <c r="R82" i="9" s="1"/>
  <c r="O82" i="9" s="1"/>
  <c r="O126" i="9"/>
  <c r="R125" i="9" s="1"/>
  <c r="O125" i="9" s="1"/>
  <c r="O13" i="10"/>
  <c r="R12" i="10" s="1"/>
  <c r="O12" i="10" s="1"/>
  <c r="O129" i="10"/>
  <c r="R128" i="10" s="1"/>
  <c r="O128" i="10" s="1"/>
  <c r="O155" i="10"/>
  <c r="R154" i="10" s="1"/>
  <c r="O154" i="10" s="1"/>
  <c r="I3" i="8" l="1"/>
  <c r="O2" i="7"/>
  <c r="I3" i="5"/>
  <c r="O2" i="3"/>
  <c r="O2" i="2"/>
  <c r="O2" i="10"/>
  <c r="O2" i="8"/>
  <c r="O2" i="6"/>
</calcChain>
</file>

<file path=xl/sharedStrings.xml><?xml version="1.0" encoding="utf-8"?>
<sst xmlns="http://schemas.openxmlformats.org/spreadsheetml/2006/main" count="4490" uniqueCount="820">
  <si>
    <t>Firma: Moravia Consult</t>
  </si>
  <si>
    <t>ASPE10</t>
  </si>
  <si>
    <t>S</t>
  </si>
  <si>
    <t>Soupis prací objektu</t>
  </si>
  <si>
    <t xml:space="preserve">Stavba: </t>
  </si>
  <si>
    <t>19-043-239</t>
  </si>
  <si>
    <t>Rekonstrukce přejezdu v km 21,532 (P7640) trati Kostelec na Hané - Olomouc</t>
  </si>
  <si>
    <t>O</t>
  </si>
  <si>
    <t>Objekt:</t>
  </si>
  <si>
    <t>D.</t>
  </si>
  <si>
    <t>TECHNOLOGICKÁ ČÁST</t>
  </si>
  <si>
    <t>O1</t>
  </si>
  <si>
    <t>D.1</t>
  </si>
  <si>
    <t>Železniční zabezpečovací zařízení</t>
  </si>
  <si>
    <t>O2</t>
  </si>
  <si>
    <t>D.1.3</t>
  </si>
  <si>
    <t>Přejezdové zabezpečovací zařízení</t>
  </si>
  <si>
    <t>O3</t>
  </si>
  <si>
    <t>Rozpočet:</t>
  </si>
  <si>
    <t>21,00</t>
  </si>
  <si>
    <t>0,00</t>
  </si>
  <si>
    <t>3</t>
  </si>
  <si>
    <t>6</t>
  </si>
  <si>
    <t>2</t>
  </si>
  <si>
    <t>PS 01-01</t>
  </si>
  <si>
    <t>Přejezdové zabezpečovací zařízení v km 21,532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</si>
  <si>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</si>
  <si>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</si>
  <si>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</si>
  <si>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</si>
  <si>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</si>
  <si>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</si>
  <si>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</si>
  <si>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</si>
  <si>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</si>
  <si>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</si>
  <si>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</si>
  <si>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</si>
  <si>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</si>
  <si>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</si>
  <si>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</si>
  <si>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</si>
  <si>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</si>
  <si>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</si>
  <si>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</si>
  <si>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02910</t>
  </si>
  <si>
    <t/>
  </si>
  <si>
    <t>OSTATNÍ POŽADAVKY - ZEMĚMĚŘIČSKÁ MĚŘENÍ</t>
  </si>
  <si>
    <t>kpl</t>
  </si>
  <si>
    <t>PP</t>
  </si>
  <si>
    <t>vyhledání stávajících kabelů</t>
  </si>
  <si>
    <t>VV</t>
  </si>
  <si>
    <t>TS</t>
  </si>
  <si>
    <t>zahrnuje veškeré náklady spojené s objednatelem požadovanými pracemi,    
- pro stanovení orientační investorské ceny určete jednotkovou cenu jako 1% odhadované ceny stavby</t>
  </si>
  <si>
    <t>Zemní práce</t>
  </si>
  <si>
    <t>13193</t>
  </si>
  <si>
    <t>HLOUBENÍ JAM ZAPAŽ I NEPAŽ TŘ III</t>
  </si>
  <si>
    <t>M3</t>
  </si>
  <si>
    <t>4*0,5*0,5*1=1,000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</si>
  <si>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</si>
  <si>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13293</t>
  </si>
  <si>
    <t>HLOUBENÍ RÝH ŠÍŘ DO 2M PAŽ I NEPAŽ TŘ. III</t>
  </si>
  <si>
    <t>0,35*0,8*60=16,800 [A]  
0,35*0,5*12=2,100 [B]  
a+b=18,900 [C]</t>
  </si>
  <si>
    <t>141733</t>
  </si>
  <si>
    <t>PROTLAČOVÁNÍ POTRUBÍ Z PLAST HMOT DN DO 150MM</t>
  </si>
  <si>
    <t>m</t>
  </si>
  <si>
    <t>2*14+2*12=52,000 [A]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</si>
  <si>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</si>
  <si>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</si>
  <si>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</si>
  <si>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</si>
  <si>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</si>
  <si>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</si>
  <si>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0,2*0,35*72=5,040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</si>
  <si>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</si>
  <si>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7</t>
  </si>
  <si>
    <t>18215</t>
  </si>
  <si>
    <t>ÚPRAVA POVRCHŮ SROVNÁNÍM ÚZEMÍ V TL DO 0,50M</t>
  </si>
  <si>
    <t>M2</t>
  </si>
  <si>
    <t>2*72=144,000 [A]</t>
  </si>
  <si>
    <t>položka zahrnuje srovnání výškových rozdílů terénu</t>
  </si>
  <si>
    <t>8</t>
  </si>
  <si>
    <t>702112</t>
  </si>
  <si>
    <t>KABELOVÝ ŽLAB ZEMNÍ VČETNĚ KRYTU SVĚTLÉ ŠÍŘKY PŘES 120 DO 250 MM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</si>
  <si>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</si>
  <si>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74</t>
  </si>
  <si>
    <t>Elektroinstalace - silnoproud</t>
  </si>
  <si>
    <t>742H12</t>
  </si>
  <si>
    <t>KABEL NN ČTYŘ- A PĚTIŽÍLOVÝ CU S PLASTOVOU IZOLACÍ OD 4 DO 16 MM2</t>
  </si>
  <si>
    <t>30+30+60+45=165,000 [A]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</si>
  <si>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</si>
  <si>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742L12</t>
  </si>
  <si>
    <t>UKONČENÍ DVOU AŽ PĚTIŽÍLOVÉHO KABELU V ROZVADĚČI NEBO NA PŘÍSTROJI OD 4 DO 16 MM2</t>
  </si>
  <si>
    <t>kus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</si>
  <si>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</si>
  <si>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75A</t>
  </si>
  <si>
    <t>Zabezpečovací zařízení - kabelové soubory</t>
  </si>
  <si>
    <t>11</t>
  </si>
  <si>
    <t>75A217</t>
  </si>
  <si>
    <t>ZATAŽENÍ A SPOJKOVÁNÍ KABELŮ DO 12 PÁRŮ - MONTÁŽ</t>
  </si>
  <si>
    <t>KMPÁR</t>
  </si>
  <si>
    <t>3*(50+25+10)=255,000 [A]  
7*(30+30+55+45+10)=1 190,000 [B]  
12*(30+30+60)=1 440,000 [C]  
(a+b+c)/1000=2,885 [D]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</si>
  <si>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 
 – kontrolní a závěrečné měření na kabelu pro rozvod signalizace, zapojení po měření   
 – dodávka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</si>
  <si>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PN</t>
  </si>
  <si>
    <t>12</t>
  </si>
  <si>
    <t>75A131</t>
  </si>
  <si>
    <t>KABEL METALICKÝ DVOUPLÁŠŤOVÝ DO 12 PÁRŮ - DODÁVKA</t>
  </si>
  <si>
    <t>1. Položka obsahuje:   
 – dodání kabelů podle typu od výrobců včetně mimostaveništní dopravy   
2. Položka neobsahuje:   
 X   
3. Způsob měření:   
Měří se n-násobky páru vodičů na kilometr.</t>
  </si>
  <si>
    <t>13</t>
  </si>
  <si>
    <t>75A227</t>
  </si>
  <si>
    <t>ZATAŽENÍ A SPOJKOVÁNÍ KABELŮ PŘES 12 PÁRŮ - MONTÁŽ</t>
  </si>
  <si>
    <t>16*(45)=720,000 [A]  
a/1000=0,720 [B]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</si>
  <si>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 
 – montáž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</si>
  <si>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14</t>
  </si>
  <si>
    <t>75A141</t>
  </si>
  <si>
    <t>KABEL METALICKÝ DVOUPLÁŠŤOVÝ PŘES 12 PÁRŮ - DODÁVKA</t>
  </si>
  <si>
    <t>15</t>
  </si>
  <si>
    <t>75A311</t>
  </si>
  <si>
    <t>KABELOVÁ FORMA (UKONČENÍ KABELŮ) PRO KABELY ZABEZPEČOVACÍ DO 12 PÁRŮ</t>
  </si>
  <si>
    <t>1. Položka obsahuje:   
 – odstranění pláště kabelu, odstranění izolace z konců žil na svorkovnici, zhotovení vodní zábrany, zformování a konečná úprava kabelu   
 – kontrolní a závěrečné měření na kabelu pro rozvod signalizace, zapojení po měření, montáž příchytky a štítku   
2. Položka neobsahuje:   
 X   
3. Způsob měření:   
Udává se počet kusů kompletní konstrukce nebo práce.</t>
  </si>
  <si>
    <t>16</t>
  </si>
  <si>
    <t>75A312</t>
  </si>
  <si>
    <t>KABELOVÁ FORMA (UKONČENÍ KABELŮ) PRO KABELY ZABEZPEČOVACÍ PŘES 12 PÁRŮ</t>
  </si>
  <si>
    <t>17</t>
  </si>
  <si>
    <t>75A321</t>
  </si>
  <si>
    <t>SPOJKA ROVNÁ PRO PLASTOVÉ KABELY S JÁDRY O PRŮMĚRU 1 MM2 DO 12 PÁRŮ</t>
  </si>
  <si>
    <t>1. Položka obsahuje:   
 – dodávku spojky   
 – úplná montáž plastové spojky, příprava spojovacího přípravku, spojení žil kabelu, kontrola správnosti spojení žil, vysušení, zajištění přívodu el.energie, zatavení konců kabelu a svaření středu spojky   
 – veškeré potřebné mechanizmy, jejich obsluhu a pořízení všech potřebných materiálů i vlastní spojky, přesun hmot   
2. Položka neobsahuje:   
 X   
3. Způsob měření:   
Udává se počet kusů kompletní konstrukce nebo práce.</t>
  </si>
  <si>
    <t>18</t>
  </si>
  <si>
    <t>75A410</t>
  </si>
  <si>
    <t>OZNAČENÍ KABELŮ ZNAČKOVACÍ KABELOVOU OBJÍMKOU</t>
  </si>
  <si>
    <t>1. Položka obsahuje:   
 – zhotovení kabelového štítku, vyražení znaku kabelu, ovinutí štítku páskou PVC, připevnění objímky na kabel   
 – výrobu štítků, použití mechanizmu, dopravu k místnímu použití, mzdy   
2. Položka neobsahuje:   
 X   
3. Způsob měření:   
Udává se počet kusů kompletní konstrukce nebo práce.</t>
  </si>
  <si>
    <t>75B</t>
  </si>
  <si>
    <t>Železniční zabezpečovací zařízení - vnitřní zařízení</t>
  </si>
  <si>
    <t>19</t>
  </si>
  <si>
    <t>75B117</t>
  </si>
  <si>
    <t>VNITŘNÍ KABELOVÉ ROZVODY DO 20 KABELŮ - MONTÁŽ</t>
  </si>
  <si>
    <t>1. Položka obsahuje:   
 – položení kabelu do rozvodného žlabu, vyformování, vyvázání vč. zapojení na stojany nebo skříně   
 – montáž vnitřních kabelových rozvodů obsahuje všechny pomocné a doplňující práce a součásti, případné použití mechanizmů   
2. Položka neobsahuje:   
 X   
3. Způsob měření:   
Měří se v metrech délkových kabelových žlabů nebo jiné kabelové konstrukce.</t>
  </si>
  <si>
    <t>20</t>
  </si>
  <si>
    <t>75B111</t>
  </si>
  <si>
    <t>VNITŘNÍ KABELOVÉ ROZVODY DO 20 KABELŮ - DODÁVKA</t>
  </si>
  <si>
    <t>1. Položka obsahuje:   
 – dodávka kabelů vč. eventuálních konektorů a potřebného pomocného materiálu a jeho dopravy na místo určení   
 – kabely včetně pomocného materiálu   
 – dopravu do místa určení   
2. Položka neobsahuje:   
 X   
3. Způsob měření:   
Měří se v metrech délkových kabelových žlabů nebo jiné kabelové konstrukce.</t>
  </si>
  <si>
    <t>21</t>
  </si>
  <si>
    <t>75B219</t>
  </si>
  <si>
    <t>JEDNOTNÉ OVLÁDACÍ PRACOVIŠTĚ (JOP), TECHNOLOGIE, NEZÁLOHOVANÉ - ÚPRAVA</t>
  </si>
  <si>
    <t>1. Položka obsahuje:   
 – demontáž a montáž počítačového vybavení kanceláře   
 – demontáž a montáž výpočetní techniky, včetně propojovacích vedení a monitorů   
 – demontáž a montáž vybavení pro jednotné obslužné pracoviště (JOP)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- demontáž nábytku   
3. Způsob měření:   
Udává se počet kusů kompletní konstrukce nebo práce.</t>
  </si>
  <si>
    <t>22</t>
  </si>
  <si>
    <t>75B547</t>
  </si>
  <si>
    <t>SKŘÍŇ (STOJAN) VOLNÉ VAZBY - MONTÁŽ</t>
  </si>
  <si>
    <t>1. Položka obsahuje:   
 – usazení skříně (stojanu) volné vazby vystrojené na místě určení, osazení vnitřních prvků skříně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</si>
  <si>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23</t>
  </si>
  <si>
    <t>75B541</t>
  </si>
  <si>
    <t>SKŘÍŇ (STOJAN) VOLNÉ VAZBY - DODÁVKA</t>
  </si>
  <si>
    <t>1. Položka obsahuje:   
 – dodání kompletního vnitřního zařízení podle typu určeného položkou včetně přepěťových ochran, potřebného pomocného materiálu a jeho dopravy na místo určení   
 – pořízení příslušné skříně (stojanu) volné vazby vystrojené včetně pomocného materiálu a její dopravu do místa určení   
2. Položka neobsahuje:   
 X   
3. Způsob měření:   
Udává se počet kusů kompletní konstrukce nebo práce.</t>
  </si>
  <si>
    <t>24</t>
  </si>
  <si>
    <t>75B6G7</t>
  </si>
  <si>
    <t>USMĚRŇOVAČ - MONTÁŽ</t>
  </si>
  <si>
    <t>1. Položka obsahuje:   
 – montáž usměrňovače na místo určení, jeho připojení a přezkoušení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</si>
  <si>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25</t>
  </si>
  <si>
    <t>75B6A1</t>
  </si>
  <si>
    <t>USMĚRŇOVAČ 24 V/50 A - DODÁVKA</t>
  </si>
  <si>
    <t>1. Položka obsahuje:   
 – dodání kompletního usměrňovače podle typu včetně potřebného pomocného materiálu a jeho dopravy na místo určení   
 – pořízení příslušného usměrňovače, na dopravu do místa určení   
2. Položka neobsahuje:   
 X   
3. Způsob měření:   
Udává se počet kusů kompletní konstrukce nebo práce.</t>
  </si>
  <si>
    <t>26</t>
  </si>
  <si>
    <t>75B6G8</t>
  </si>
  <si>
    <t>USMĚRŇOVAČ - DEMONTÁŽ</t>
  </si>
  <si>
    <t>1. Položka obsahuje:   
 – demontáž usměrňovače, odpojení   
 – demontáž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</si>
  <si>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27</t>
  </si>
  <si>
    <t>75B6T7</t>
  </si>
  <si>
    <t>BATERIE - MONTÁŽ</t>
  </si>
  <si>
    <t>1. Položka obsahuje:   
 – montáž baterie na místo určení, její připojení, dobití na plnou kapacitu a přezkoušení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</si>
  <si>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28</t>
  </si>
  <si>
    <t>75B6M1</t>
  </si>
  <si>
    <t>BEZÚDRŽBOVÁ BATERIE 24 V/250 AH - DODÁVKA</t>
  </si>
  <si>
    <t>1. Položka obsahuje:   
 – dodání kompletní baterie podle typu včetně potřebného pomocného materiálu a jeho dopravy na místo určení   
 – pořízení příslušné baterie včetně pomocného materiálu, na dopravu do místa určení   
2. Položka neobsahuje:   
 X   
3. Způsob měření:   
Udává se počet kusů kompletní konstrukce nebo práce.</t>
  </si>
  <si>
    <t>29</t>
  </si>
  <si>
    <t>75B6T8</t>
  </si>
  <si>
    <t>BATERIE - DEMONTÁŽ</t>
  </si>
  <si>
    <t>1. Položka obsahuje:   
 – demontáž baterie, odpojení   
 – demontáž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</si>
  <si>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46</t>
  </si>
  <si>
    <t>R75B272</t>
  </si>
  <si>
    <t>MONTÁŽ VYBAVENÍ DIAGNOSTICKÉHO ZAŘÍZENÍ PZS</t>
  </si>
  <si>
    <t>Umístění zařízení, zapojení do technologie přejezdu, připojení na komunikační linku, přezkoušení funkce. Diagnostické zařízení se měří v kusech (ks). Položka obsahuje všechny náklady montáž diagnostiky  se všemi pomocnými a doplňujícími pracemi a součástmi, případné použití mechanizmů, náklady na mzdy.</t>
  </si>
  <si>
    <t>47</t>
  </si>
  <si>
    <t>R75B212</t>
  </si>
  <si>
    <t>DODÁVKA VYBAVENÍ DIAGNOSTICKÉHO ZAŘÍZENÍ PZS</t>
  </si>
  <si>
    <t>Dodání technologie,  servisního přenosného počítače a programového vybavení, spojovacího a pomocného materiálu, včetně dopravy. Diagnostické zařízení se měří v kusech (ks). Položka obsahuje všechny náklady na dodávku  vybavení pro zařízení diagnostiky se všemi pomocnými a doplňujícími pracemi a součástmi, případné použití mechanizmů, včetně dopravy ze skladu k místu montáže, náklady na mzdy</t>
  </si>
  <si>
    <t>48</t>
  </si>
  <si>
    <t>R75B548</t>
  </si>
  <si>
    <t>Technologie PZS - DEMONTÁŽ</t>
  </si>
  <si>
    <t>1. Položka obsahuje:   
 – demontáž skříně (stojanu) volné vazby vystrojené, odpojení   
 – demontáž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</si>
  <si>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75C</t>
  </si>
  <si>
    <t>Železniční zabezpečovací zařízení - venkovní zařízení</t>
  </si>
  <si>
    <t>30</t>
  </si>
  <si>
    <t>75C917</t>
  </si>
  <si>
    <t>SNÍMAČ POČÍTAČE NÁPRAV - MONTÁŽ</t>
  </si>
  <si>
    <t>1. Položka obsahuje:   
 – montáž snímače počítače náprav včetně zapojení kabelových forem (včetně měření a zapojení po měření), přezkoušení   
 – montáž snímače počítače náprav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</si>
  <si>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31</t>
  </si>
  <si>
    <t>75C918</t>
  </si>
  <si>
    <t>SNÍMAČ POČÍTAČE NÁPRAV - DEMONTÁŽ</t>
  </si>
  <si>
    <t>1. Položka obsahuje:   
 – demontáž snímače počítače náprav včetně odpojení kabelových přívodů   
 – demontáž snímače počítače náprav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</si>
  <si>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75D</t>
  </si>
  <si>
    <t>Železniční zabezpečovací zařízení - PZZ a ostatní traťové prvky</t>
  </si>
  <si>
    <t>32</t>
  </si>
  <si>
    <t>75D217</t>
  </si>
  <si>
    <t>VÝSTRAŽNÍK SE ZÁVOROU, 1 SKŘÍŇ - MONTÁŽ</t>
  </si>
  <si>
    <t>1. Položka obsahuje:   
 – výkop jámy pro BETONOVÝ základ výstražníku   
 – usazení betonového základu, montáž výstražníku se závorou 1 skříň, zapojení kabelových forem (včetně měření a zapojení po měření)   
 – montáž výstražníku se závorou 1 skříň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</si>
  <si>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33</t>
  </si>
  <si>
    <t>75D211</t>
  </si>
  <si>
    <t>VÝSTRAŽNÍK SE ZÁVOROU, 1 SKŘÍŇ - DODÁVKA</t>
  </si>
  <si>
    <t>1. Položka obsahuje:   
 – dodávka výstražníku se závorou 1 skříň podle jeho typu a potřebného pomocného materiálu a dopravy do staveništního skladu   
 – dodávku výstražníku se závorou 1 skříň včetně pomocného materiálu, dopravu do místa určení   
2. Položka neobsahuje:   
 X   
3. Způsob měření:   
Udává se počet kusů kompletní konstrukce nebo práce.</t>
  </si>
  <si>
    <t>34</t>
  </si>
  <si>
    <t>75D228</t>
  </si>
  <si>
    <t>VÝSTRAŽNÍK BEZ ZÁVORY, 1 SKŘÍŇ - DEMONTÁŽ</t>
  </si>
  <si>
    <t>1. Položka obsahuje:   
 – demontáž betonového základu, zasypání jámy po základu, demontáž výstražníku bez závory 1 skříň včetně odpojení kabelových přívodů   
 – demontáž výstražníku bez závory 1 skříň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</si>
  <si>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35</t>
  </si>
  <si>
    <t>75D237</t>
  </si>
  <si>
    <t>VÝSTRAŽNÍK SE ZÁVOROU, 2 SKŘÍNĚ - MONTÁŽ</t>
  </si>
  <si>
    <t>1. Položka obsahuje:   
 – výkop jámy pro BETONOVÝ základ výstražníku   
 – usazení betonového základu, montáž výstražníku se závorou 2 skříně, zapojení kabelových forem (včetně měření a zapojení po měření)   
 – montáž výstražníku se závorou 2 skříně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</si>
  <si>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36</t>
  </si>
  <si>
    <t>75D231</t>
  </si>
  <si>
    <t>VÝSTRAŽNÍK SE ZÁVOROU, 2 SKŘÍNĚ - DODÁVKA</t>
  </si>
  <si>
    <t>1. Položka obsahuje:   
 – dodávka výstražníku se závorou 2 skříně podle jeho typu a potřebného pomocného materiálu a dopravy do staveništního skladu   
 – dodávku výstražníku se závorou 2 skříně včetně pomocného materiálu, dopravu do místa určení   
2. Položka neobsahuje:   
 X   
3. Způsob měření:   
Udává se počet kusů kompletní konstrukce nebo práce.</t>
  </si>
  <si>
    <t>37</t>
  </si>
  <si>
    <t>75D277</t>
  </si>
  <si>
    <t>ZAŘÍZENÍ (PZZ) PRO NEVIDOMÉ - MONTÁŽ</t>
  </si>
  <si>
    <t>1. Položka obsahuje:   
 – montáž zařízení (PZZ) pro nevidomé, připojení na kabelové rozvody   
 – montáž zařízení (PZZ) pro nevidomé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</si>
  <si>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38</t>
  </si>
  <si>
    <t>75D271</t>
  </si>
  <si>
    <t>ZAŘÍZENÍ (PZZ) PRO NEVIDOMÉ - DODÁVKA</t>
  </si>
  <si>
    <t>1. Položka obsahuje:   
 – dodávka zařízení (PZZ) pro nevidomé podle jeho typu a potřebného pomocného materiálu a dopravy do staveništního skladu   
 – dodávku zařízení (PZZ) pro nevidomé včetně pomocného materiálu, dopravu do místa určení   
2. Položka neobsahuje:   
 X   
3. Způsob měření:   
Udává se počet kusů kompletní konstrukce nebo práce.</t>
  </si>
  <si>
    <t>49</t>
  </si>
  <si>
    <t>R75D21</t>
  </si>
  <si>
    <t>VÝLOŽNÍK VÝSTRAŽNÍKU ATYPICKÝ</t>
  </si>
  <si>
    <t>1. Položka obsahuje:  
 – dodávka a montáž výložníku pro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</si>
  <si>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75E</t>
  </si>
  <si>
    <t>Ostatní práce a zařízení</t>
  </si>
  <si>
    <t>39</t>
  </si>
  <si>
    <t>75E117</t>
  </si>
  <si>
    <t>DOZOR PRACOVNÍKŮ PROVOZOVATELE PŘI PRÁCI NA ŽIVÉM ZAŘÍZENÍ</t>
  </si>
  <si>
    <t>HOD</t>
  </si>
  <si>
    <t>1. Položka obsahuje:   
 – při provádění prací na zařízení, které je v provozu, určují pracovníci správy dopravní cesty kdy a jak je možné potřebný zásah provést   
 – ztrátu času pracovníků prozozovatele, kteří tento čas využijí ve prospěch prováděné stavby   
2. Položka neobsahuje:   
 X   
3. Způsob měření:   
Udává se počet hodin provádění dozoru, revize nebo práce.</t>
  </si>
  <si>
    <t>40</t>
  </si>
  <si>
    <t>75E127</t>
  </si>
  <si>
    <t>CELKOVÁ PROHLÍDKA ZAŘÍZENÍ A VYHOTOVENÍ REVIZNÍ ZPRÁVY</t>
  </si>
  <si>
    <t>1. Položka obsahuje:   
 – kontrola zařízení, zda odpovídá podmínkám pro bezpečný provoz, včetně potřebných měření a vyhotovení revizní zprávy odpovědným pracovníkem   
 – vlastní kontrolu, příslušná měření a zpracování revizní zprávy   
2. Položka neobsahuje:   
 X   
3. Způsob měření:   
Udává se počet hodin provádění dozoru, revize nebo práce.</t>
  </si>
  <si>
    <t>41</t>
  </si>
  <si>
    <t>75E197</t>
  </si>
  <si>
    <t>PŘÍPRAVA A CELKOVÉ ZKOUŠKY PŘEJEZDOVÉHO ZABEZPEČOVACÍHO ZAŘÍZENÍ PRO JEDNU KOLEJ</t>
  </si>
  <si>
    <t>1. Položka obsahuje:   
 – regulování a aktivování automatického přejezdového zařízení   
 – příprava a provedení celkových zkoušek přejezdového zab.zařízení   
 – kompletní přezkoušení a regulaci   
2. Položka neobsahuje:   
 X   
3. Způsob měření:   
Udává se počet kusů kompletní konstrukce nebo práce.</t>
  </si>
  <si>
    <t>42</t>
  </si>
  <si>
    <t>75E1B7</t>
  </si>
  <si>
    <t>REGULACE A ZKOUŠENÍ ZABEZPEČOVACÍHO ZAŘÍZENÍ</t>
  </si>
  <si>
    <t>1. Položka obsahuje:   
 – zajištění a provedení čiností určenných položkou včetně dodávky potřebného pomocného materiálu a dopravy na místo určení   
 – provedení zkušebního provozu se všemi pomocnými a doplňujícími pracemi a součástmi, případné použití mechanizmů   
2. Položka neobsahuje:   
 X   
3. Způsob měření:   
Udává se počet hodin provádění dozoru, revize nebo práce.</t>
  </si>
  <si>
    <t>Ostatní práce</t>
  </si>
  <si>
    <t>43</t>
  </si>
  <si>
    <t>914113</t>
  </si>
  <si>
    <t>DOPRAVNÍ ZNAČKY ZÁKLADNÍ VELIKOSTI OCELOVÉ NEREFLEXNÍ - DEMONTÁŽ</t>
  </si>
  <si>
    <t>Položka zahrnuje odstranění, demontáž a odklizení materiálu s odvozem na předepsané místo</t>
  </si>
  <si>
    <t>44</t>
  </si>
  <si>
    <t>914139</t>
  </si>
  <si>
    <t>DOPRAV ZNAČKY ZÁKLAD VEL OCEL FÓLIE TŘ 2 - NÁJEMNÉ</t>
  </si>
  <si>
    <t>KSDEN</t>
  </si>
  <si>
    <t>10*14=140,000 [A]</t>
  </si>
  <si>
    <t>položka zahrnuje sazbu za pronájem dopravních značek a zařízení, počet jednotek je určen jako součin počtu značek a počtu dní použití</t>
  </si>
  <si>
    <t>45</t>
  </si>
  <si>
    <t>914161</t>
  </si>
  <si>
    <t>DOPRAVNÍ ZNAČKY ZÁKLADNÍ VELIKOSTI HLINÍKOVÉ FÓLIE TŘ 1 - DODÁVKA A MONTÁŽ</t>
  </si>
  <si>
    <t>položka zahrnuje:   
- dodávku a montáž značek v požadovaném provedení</t>
  </si>
  <si>
    <t>E.</t>
  </si>
  <si>
    <t>STAVEBNÍ ČÁST</t>
  </si>
  <si>
    <t>E.1</t>
  </si>
  <si>
    <t>Inženýrské objekty</t>
  </si>
  <si>
    <t>E.1.1</t>
  </si>
  <si>
    <t>Kolejový svršek a spodek</t>
  </si>
  <si>
    <t>SO 01-01.1</t>
  </si>
  <si>
    <t>Železniční svršek</t>
  </si>
  <si>
    <t>52</t>
  </si>
  <si>
    <t>Zřízení drážního svršku</t>
  </si>
  <si>
    <t>512550</t>
  </si>
  <si>
    <t>KOLEJOVÉ LOŽE - ZŘÍZENÍ Z KAMENIVA HRUBÉHO DRCENÉHO (ŠTĚRK)</t>
  </si>
  <si>
    <t>Dle technické zprávy, výkresových příloh projektové dokumentace. Dle výkazů materiálu projektu. Dle tabulky kubatur projektanta. 
nové štěrkové lože fr. 31.5/63 mm;160160=160,000 [A]</t>
  </si>
  <si>
    <t>513550</t>
  </si>
  <si>
    <t>KOLEJOVÉ LOŽE - DOPLNĚNÍ Z KAMENIVA HRUBÉHO DRCENÉHO (ŠTĚRK)</t>
  </si>
  <si>
    <t>Dle technické zprávy, výkresových příloh projektové dokumentace. Dle výkazů materiálu projektu. Dle tabulky kubatur projektanta. 
směrová a výšková úprava (SVÚ) stávající koleje ;0,15*7010.5=10,500 [A]</t>
  </si>
  <si>
    <t>528152</t>
  </si>
  <si>
    <t>KOLEJ 49 E1, ROZD. "C", BEZSTYKOVÁ, PR. BET. BEZPODKLADNICOVÝ, UP. PRUŽNÉ</t>
  </si>
  <si>
    <t>M</t>
  </si>
  <si>
    <t>Dle technické zprávy, výkresových příloh projektové dokumentace. Dle výkazů materiálu projektu. Dle tabulky kubatur projektanta. 
žsv. S49 -  nové kolejnice 49 E1, (ocel jakosti R260)   
nové předpjaté betonové pražce s bezpodkladnicovým pružným upevněním  
(upevnění typ W14 se svěrkami Skl 14), min. délky 2,6 m o hmotnosti min. 300 kg   
s úklonem úložné plochy 1:40,  rozd. „c“.;3232=32,000 [A]</t>
  </si>
  <si>
    <t>528352</t>
  </si>
  <si>
    <t>KOLEJ 49 E1, ROZD. "U", BEZSTYKOVÁ, PR. BET. BEZPODKLADNICOVÝ, UP. PRUŽNÉ</t>
  </si>
  <si>
    <t>Dle technické zprávy, výkresových příloh projektové dokumentace. Dle výkazů materiálu projektu. Dle tabulky kubatur projektanta. 
žsv. S49 -  nové kolejnice 49 E1, (ocel jakosti R260)   
nové předpjaté betonové pražce s bezpodkladnicovým pružným upevněním  
antikorozní úprava upevňovadel  
(upevnění typ W14 se svěrkami Skl 14), min. délky 2,6 m o hmotnosti min. 300 kg   
s úklonem úložné plochy 1:40,  rozd. „u“.;1414=14,000 [A]</t>
  </si>
  <si>
    <t>542121</t>
  </si>
  <si>
    <t>SMĚROVÉ A VÝŠKOVÉ VYROVNÁNÍ KOLEJE NA PRAŽCÍCH BETONOVÝCH DO 0,05 M</t>
  </si>
  <si>
    <t>Dle technické zprávy, výkresových příloh projektové dokumentace. Dle výkazů materiálu projektu. Dle tabulky kubatur projektanta. 
směrová a výšková úprava (SVÚ) stávající koleje   
na betonových pražcích provedená strojně ASP s dosypáním ŠL (0,15 m3 na bm) jeden pojezd ASP;7070=70,000 [A]</t>
  </si>
  <si>
    <t>545122</t>
  </si>
  <si>
    <t>SVAR KOLEJNIC (STEJNÉHO TVARU) 49 E1, T SPOJITĚ</t>
  </si>
  <si>
    <t>KUS</t>
  </si>
  <si>
    <t>Dle technické zprávy, výkresových příloh projektové dokumentace. Dle výkazů materiálu projektu. Dle tabulky kubatur projektanta. 
tvar 49E;3*26=6,000 [A]</t>
  </si>
  <si>
    <t>549311</t>
  </si>
  <si>
    <t>ZRUŠENÍ A ZNOVUZŘÍZENÍ BEZSTYKOVÉ KOLEJE NA NEDEMONTOVANÝCH ÚSECÍCH V KOLEJI</t>
  </si>
  <si>
    <t>Dle technické zprávy, výkresových příloh projektové dokumentace. Dle výkazů materiálu projektu. Dle tabulky kubatur projektanta. 
úprava bezstykové koleje ve stávající koleji;66=6,000 [A]</t>
  </si>
  <si>
    <t>R549331</t>
  </si>
  <si>
    <t>ZŘÍZENÍ BEZSTYKOVÉ KOLEJE NA NOVÝCH ÚSECÍCH V KOLEJI</t>
  </si>
  <si>
    <t>Dle technické zprávy, výkresových příloh projektové dokumentace. Dle výkazů materiálu projektu. Dle tabulky kubatur projektanta. 
zřízení bezstykové koleje v nové koleji;4646=46,000 [A]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</si>
  <si>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</si>
  <si>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92</t>
  </si>
  <si>
    <t>Doplňující konstrukce a práce</t>
  </si>
  <si>
    <t>921930</t>
  </si>
  <si>
    <t>ANTIKOROZNÍ PROVEDENÍ UPEVŇOVADEL A JINÉHO DROBNÉHO KOLEJIVA</t>
  </si>
  <si>
    <t>96</t>
  </si>
  <si>
    <t>Bourání a demontáže</t>
  </si>
  <si>
    <t>965010</t>
  </si>
  <si>
    <t>ODSTRANĚNÍ KOLEJOVÉHO LOŽE A DRÁŽNÍCH STEZEK</t>
  </si>
  <si>
    <t>Dle technické zprávy, výkresových příloh projektové dokumentace. Dle výkazů materiálu projektu. Dle tabulky kubatur projektanta. 
staré štěrkové lože  
odtěžení celkem (0.1 m pod ložnou plochou praže);4242=42,000 [A]</t>
  </si>
  <si>
    <t>965113</t>
  </si>
  <si>
    <t>DEMONTÁŽ KOLEJE NA BETONOVÝCH PRAŽCÍCH DO KOLEJOVÝCH POLÍ S ODVOZEM NA MONTÁŽNÍ ZÁKLADNU S NÁSLEDNÝMROZEBRÁNÍM</t>
  </si>
  <si>
    <t>Dle technické zprávy, výkresových příloh projektové dokumentace. Dle výkazů materiálu projektu. Dle tabulky kubatur projektanta. 
koleje na betonových pražcích tv. S49/T;3535=35,000 [A]</t>
  </si>
  <si>
    <t>965123</t>
  </si>
  <si>
    <t>DEMONTÁŽ KOLEJE NA DŘEVĚNÝCH PRAŽCÍCH DO KOLEJOVÝCH POLÍ S ODVOZEM NA MONTÁŽNÍ ZÁKLADNU S NÁSLEDNÝMROZEBRÁNÍM</t>
  </si>
  <si>
    <t>Dle technické zprávy, výkresových příloh projektové dokumentace. Dle výkazů materiálu projektu. Dle tabulky kubatur projektanta. 
koleje na dřevěných pražcích tv. S49/T;10  
10=10,000 [A]</t>
  </si>
  <si>
    <t>995</t>
  </si>
  <si>
    <t>Poplatky za skládky</t>
  </si>
  <si>
    <t>R-015150</t>
  </si>
  <si>
    <t>POPLATKY ZA LIKVIDACI ODPADŮ - 17 05 08 ŠTĚRK Z KOLEJIŠTĚVČ. DOPRAVY</t>
  </si>
  <si>
    <t>T</t>
  </si>
  <si>
    <t>Dle technické zprávy, výkresových příloh projektové dokumentace. Dle výkazů materiálu projektu. Dle tabulky kubatur projektanta. 
do odpadu (o) 17 05 08;88,288.2=88,200 [A]</t>
  </si>
  <si>
    <t>1. Položka obsahuje:  
 - veškeré poplatky provozovateli skládky, recyklační linky nebo jiného zařízení na zpracování nebo likvidaci odpadů související s převzetím, uložením, zpracováním nebo likvidací odpadu  
- náklady spojené s dopravou odpadu z místa stavby na místo převzetí provozovatelem skládky, recyklační linky nebo jiného zařízení na zpracování a likvidaci odpadů  
2. Způsob měření:  
Tunou se rozumí hmotnost odpadu vytříděného v souladu se zákonem č. 185/2001 Sb., o nakládání s odpady, v platném znění.</t>
  </si>
  <si>
    <t>R-015210</t>
  </si>
  <si>
    <t>POPLATKY ZA LIKVIDACI ODPADŮ - 17 01 01 ŽELEZNIČNÍ PRAŽCE BETONOVÉVČ. DOPRAVY</t>
  </si>
  <si>
    <t>Dle technické zprávy, výkresových příloh projektové dokumentace. Dle výkazů materiálu projektu. Dle tabulky kubatur projektanta. 
odpady betonové pražce;12,812.8=12,800 [A]</t>
  </si>
  <si>
    <t>R-015250</t>
  </si>
  <si>
    <t>POPLATKY ZA LIKVIDACI ODPADŮ NEKONTAMINOVANÝCH - 17 02 03 POLYETYLENOVÉ PODLOŽKY (ŽEL. SVRŠEK)VČ. DOPRAVY</t>
  </si>
  <si>
    <t>Dle technické zprávy, výkresových příloh projektové dokumentace. Dle výkazů materiálu projektu. Dle tabulky kubatur projektanta. 
PE podložky;0,0110.011=0,011 [A]</t>
  </si>
  <si>
    <t>R-015265</t>
  </si>
  <si>
    <t>POPLATKY ZA LIKVIDACI ODPADŮ NEBEZPEČNÝCH - 17 02 04 PRYŽOVÉ PODLOŽKY (ŽEL. SVRŠEK)VČ. DOPRAVY</t>
  </si>
  <si>
    <t>Dle technické zprávy, výkresových příloh projektové dokumentace. Dle výkazů materiálu projektu. Dle tabulky kubatur projektanta. 
pryžové podložky;0,0250.025=0,025 [A]</t>
  </si>
  <si>
    <t>R-015520</t>
  </si>
  <si>
    <t>POPLATKY ZA LIKVIDACŮ ODPADŮ NEBEZPEČNÝCH - 17 02 04*  ŽELEZNIČNÍ PRAŽCE DŘEVĚNÉVČ. DOPRAVY</t>
  </si>
  <si>
    <t>Dle technické zprávy, výkresových příloh projektové dokumentace. Dle výkazů materiálu projektu. Dle tabulky kubatur projektanta. 
odpady dřevěné pražce;1,41.4=1,400 [A]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</si>
  <si>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2. Položka neobsahuje:  
 –   
3. Způsob měření:  
Tunou se rozumí hmotnost odpadu vytříděného v souladu se zákonem č. 185/2001 Sb., o nakládání s odpady, v platném znění.</t>
  </si>
  <si>
    <t>R-062170</t>
  </si>
  <si>
    <t>POPLATKY ZA LIKVIDACI ODPADŮ NEKONTAMINOVANÝCH - ŽELEZNÝ ŠROT</t>
  </si>
  <si>
    <t>Dle technické zprávy, výkresových příloh projektové dokumentace. Dle výkazů materiálu projektu. Dle tabulky kubatur projektanta. 
šrot kolejnice;1,71.7=1,700 [A] 
šrot drobné kolejivo;1,21.2=1,200 [B] 
Celkem: A+B=2,900 [C]</t>
  </si>
  <si>
    <t>SO 01-01.2</t>
  </si>
  <si>
    <t>GPK - 3.podbití</t>
  </si>
  <si>
    <t>Dle technické zprávy, výkresových příloh projektové dokumentace. Dle výkazů materiálu projektu. Dle tabulky kubatur projektanta. 
následná úprava směrového a výškového uspořádání koleje - 3. podbití  
s dosypáním ŠL (0.1 m3 na m);46*0,14.6=4,600 [A]</t>
  </si>
  <si>
    <t>542312</t>
  </si>
  <si>
    <t>NÁSLEDNÁ ÚPRAVA SMĚROVÉHO A VÝŠKOVÉHO USPOŘÁDÁNÍ KOLEJE - PRAŽCE BETONOVÉ</t>
  </si>
  <si>
    <t>Dle technické zprávy, výkresových příloh projektové dokumentace. Dle výkazů materiálu projektu. Dle tabulky kubatur projektanta. 
následná úprava směrového a výškového uspořádání koleje - 3. podbití  
s dosypáním ŠL (0.1 m3 na m);4646=46,000 [A]</t>
  </si>
  <si>
    <t>90</t>
  </si>
  <si>
    <t>Ostatní konstrukce a práce</t>
  </si>
  <si>
    <t>921940</t>
  </si>
  <si>
    <t>MONTÁŽ PŘEJEZDU NEBO PŘECHODU Z JAKÝCHKOLIV VYZÍSKANÝCH NEBO REGENEROVANÝCH DÍLCŮ</t>
  </si>
  <si>
    <t>Dle technické zprávy, výkresových příloh projektové dokumentace. Dle výkazů materiálu projektu. Dle tabulky kubatur projektanta. 
Rozebrání a opětovné složení přejezdové konstrukce  
celopryžová přejezdová konstrukce se závěrnými zídkami v celkové délce 13,2 m;4040=40,000 [A]</t>
  </si>
  <si>
    <t>965311</t>
  </si>
  <si>
    <t>ROZEBRÁNÍ PŘEJEZDU, PŘECHODU Z DÍLCŮ</t>
  </si>
  <si>
    <t>SO 01-02</t>
  </si>
  <si>
    <t>Železniční spodek</t>
  </si>
  <si>
    <t>12373</t>
  </si>
  <si>
    <t>ODKOP PRO SPOD STAVBU SILNIC A ŽELEZNIC TŘ. I</t>
  </si>
  <si>
    <t>Dle technické zprávy, výkresových příloh projektové dokumentace. Dle výkazů materiálu projektu. Dle tabulky kubatur projektanta. 
 výkopy z kolejiště - zemina (jílovitá se štěrkem);153153=153,000 [A]</t>
  </si>
  <si>
    <t>12573</t>
  </si>
  <si>
    <t>VYKOPÁVKY ZE ZEMNÍKŮ A SKLÁDEK TŘ. I</t>
  </si>
  <si>
    <t>Dle technické zprávy, výkresových příloh projektové dokumentace. Dle výkazů materiálu projektu. Dle tabulky kubatur projektanta. 
Zásypy CELKEM;2828=28,000 [A]</t>
  </si>
  <si>
    <t>13273</t>
  </si>
  <si>
    <t>HLOUBENÍ RÝH ŠÍŘ DO 2M PAŽ I NEPAŽ TŘ. I</t>
  </si>
  <si>
    <t>Dle technické zprávy, výkresových příloh projektové dokumentace. Dle výkazů materiálu projektu. Dle tabulky kubatur projektanta. 
výkop rýhy pro trativody;1919=19,000 [A] 
výkop rýhy pro svodné potrubí;2  
2=2,000 [B] 
výkopy rýhy pro chráničky;27  
27=27,000 [C] 
Celkem: A+B+C=48,000 [D]</t>
  </si>
  <si>
    <t>13373</t>
  </si>
  <si>
    <t>HLOUBENÍ ŠACHET ZAPAŽ I NEPAŽ TŘ. I</t>
  </si>
  <si>
    <t>Dle technické zprávy, výkresových příloh projektové dokumentace. Dle výkazů materiálu projektu. Dle tabulky kubatur projektanta. 
výkop pro trativodní šachty betonové;22=2,000 [A] 
výkop pro trativodní šachty plastové;22=2,000 [B] 
Celkem: A+B=4,000 [C]</t>
  </si>
  <si>
    <t>17120</t>
  </si>
  <si>
    <t>ULOŽENÍ SYPANINY DO NÁSYPŮ A NA SKLÁDKY BEZ ZHUTNĚNÍ</t>
  </si>
  <si>
    <t>Dle technické zprávy, výkresových příloh projektové dokumentace. Dle výkazů materiálu projektu. Dle tabulky kubatur projektanta. 
mezideponie;2828=28,000 [A]</t>
  </si>
  <si>
    <t>Dle technické zprávy, výkresových příloh projektové dokumentace. Dle výkazů materiálu projektu. Dle tabulky kubatur projektanta. 
 - zhutněný zásyp rýhy pro svodné potrubí;11=1,000 [A] 
 - zhutněný zásyp rýhy pro chráničky;2525=25,000 [B] 
Celkem: A+B=26,000 [C]</t>
  </si>
  <si>
    <t>17511</t>
  </si>
  <si>
    <t>OBSYP POTRUBÍ A OBJEKTŮ SE ZHUTNĚNÍM</t>
  </si>
  <si>
    <t>Dle technické zprávy, výkresových příloh projektové dokumentace. Dle výkazů materiálu projektu. Dle tabulky kubatur projektanta. 
 - zhutněný zásyp betonových trativodních šachet;22=2,000 [A]</t>
  </si>
  <si>
    <t>17581</t>
  </si>
  <si>
    <t>OBSYP POTRUBÍ A OBJEKTŮ Z NAKUPOVANÝCH MATERIÁLŮ</t>
  </si>
  <si>
    <t>Dle technické zprávy, výkresových příloh projektové dokumentace. Dle výkazů materiálu projektu. Dle tabulky kubatur projektanta. 
Svodné potrubí  
 - štěrkopískový obsyp potrubí;11=1,000 [A] 
Trativodní šachty  
obsyp šachty kamenivem fr. 16/32;22=2,000 [B] 
Chráničky  
obsyp - štěrkopísek;11=1,000 [C] 
Celkem: A+B+C=4,000 [D]</t>
  </si>
  <si>
    <t>18110</t>
  </si>
  <si>
    <t>ÚPRAVA PLÁNĚ SE ZHUTNĚNÍM V HORNINĚ TŘ. I</t>
  </si>
  <si>
    <t>Dle technické zprávy, výkresových příloh projektové dokumentace. Dle výkazů materiálu projektu. Dle tabulky kubatur projektanta. 
úprava a přehutnění zemní pláně (včetně odřezů);230230=230,000 [A]</t>
  </si>
  <si>
    <t>Základy</t>
  </si>
  <si>
    <t>21152</t>
  </si>
  <si>
    <t>SANAČNÍ ŽEBRA Z KAMENIVA DRCENÉHO</t>
  </si>
  <si>
    <t>Dle technické zprávy, výkresových příloh projektové dokumentace. Dle výkazů materiálu projektu. Dle tabulky kubatur projektanta. 
Trativody  
 - zásyp rýhy trativodu kamenivem fr.16/32;2020=20,000 [A]</t>
  </si>
  <si>
    <t>21461</t>
  </si>
  <si>
    <t>SEPARAČNÍ GEOTEXTILIE</t>
  </si>
  <si>
    <t>Dle technické zprávy, výkresových příloh projektové dokumentace. Dle výkazů materiálu projektu. Dle tabulky kubatur projektanta. 
Trativody  
 - geotextilie separační;123123=123,000 [A]</t>
  </si>
  <si>
    <t>Vodorovné konstrukce</t>
  </si>
  <si>
    <t>45157</t>
  </si>
  <si>
    <t>PODKLADNÍ A VÝPLŇOVÉ VRSTVY Z KAMENIVA TĚŽENÉHO</t>
  </si>
  <si>
    <t>Dle technické zprávy, výkresových příloh projektové dokumentace. Dle výkazů materiálu projektu. Dle tabulky kubatur projektanta. 
Trativodky 
 - štěrkopískový podsyp tl. 0,05 m;11=1,000 [A] 
Trativodní šachty  
 - štěrkopískový podsyp tl. 0,20 m;0,60.6=0,600 [B] 
 - štěrkopískový podsyp tl. 0,05 m;0,10.1=0,100 [C] 
Svodné potrubí  
 - štěrkopískový podsyp tl. 0,05 m;0,10.1=0,100 [D] 
Celkem: A+B+C+D=1,800 [E]</t>
  </si>
  <si>
    <t>53</t>
  </si>
  <si>
    <t>Drážní spodek - sanace a terénní úpravy</t>
  </si>
  <si>
    <t>501101</t>
  </si>
  <si>
    <t>ZŘÍZENÍ KONSTRUKČNÍ VRSTVY TĚLESA ŽELEZNIČNÍHO SPODKU ZE ŠTĚRKODRTI NOVÉ</t>
  </si>
  <si>
    <t>Dle technické zprávy, výkresových příloh projektové dokumentace. Dle výkazů materiálu projektu. Dle tabulky kubatur projektanta. 
podkladní / ocrhanná vrstva ŠD fr. 0/32;6565=65,000 [A]</t>
  </si>
  <si>
    <t>501430</t>
  </si>
  <si>
    <t>ZŘÍZENÍ KONSTRUKČNÍ VRSTVY TĚLESA ŽELEZNIČNÍHO SPODKU ZE ZEMINY ZLEPŠENÉ (STABILIZOVANÉ)VÁPNO-CEMENTEM</t>
  </si>
  <si>
    <t>Dle technické zprávy, výkresových příloh projektové dokumentace. Dle výkazů materiálu projektu. Dle tabulky kubatur projektanta. 
zlepšení zeminy hydraulickými pojivy (cement + vápno) - výška vrstvy po zhutnění 420 mm;100100=100,000 [A]</t>
  </si>
  <si>
    <t>80</t>
  </si>
  <si>
    <t>Trubní vedení</t>
  </si>
  <si>
    <t>87434</t>
  </si>
  <si>
    <t>POTRUBÍ Z TRUB PLASTOVÝCH ODPADNÍCH DN DO 200MM</t>
  </si>
  <si>
    <t>Dle technické zprávy, výkresových příloh projektové dokumentace. Dle výkazů materiálu projektu. Dle tabulky kubatur projektanta. 
svodné potrubí PE HD - DN 200;22=2,000 [A]</t>
  </si>
  <si>
    <t>875332</t>
  </si>
  <si>
    <t>POTRUBÍ DREN Z TRUB PLAST DN DO 150MM DĚROVANÝCH</t>
  </si>
  <si>
    <t>Dle technické zprávy, výkresových příloh projektové dokumentace. Dle výkazů materiálu projektu. Dle tabulky kubatur projektanta. 
 trativodky PE HD - DN 150;5050=50,000 [A]</t>
  </si>
  <si>
    <t>87633</t>
  </si>
  <si>
    <t>CHRÁNIČKY Z TRUB PLASTOVÝCH DN DO 150MM</t>
  </si>
  <si>
    <t>Dle technické zprávy, výkresových příloh projektové dokumentace. Dle výkazů materiálu projektu. Dle tabulky kubatur projektanta. 
 - celková délka chrániček DN160;2424=24,000 [A] 
vč.víček 6 ks</t>
  </si>
  <si>
    <t>899522</t>
  </si>
  <si>
    <t>OBETONOVÁNÍ POTRUBÍ Z PROSTÉHO BETONU DO C12/15</t>
  </si>
  <si>
    <t>Dle technické zprávy, výkresových příloh projektové dokumentace. Dle výkazů materiálu projektu. Dle tabulky kubatur projektanta. 
Chráničky  
 - obetonování C 12/15 - XF3;22=2,000 [A]</t>
  </si>
  <si>
    <t>899523</t>
  </si>
  <si>
    <t>OBETONOVÁNÍ POTRUBÍ Z PROSTÉHO BETONU DO C16/20</t>
  </si>
  <si>
    <t>Dle technické zprávy, výkresových příloh projektové dokumentace. Dle výkazů materiálu projektu. Dle tabulky kubatur projektanta. 
obetonování trativodů (žel. přejezdy) betonem C16/20nX0;0,70.7=0,700 [A] 
délka obetonování 14 m</t>
  </si>
  <si>
    <t>R1-899</t>
  </si>
  <si>
    <t>PLECHOVÝ ŠTÍTEK S OZNAČENÍM ČÍSLA ŠACHTYKOMPLETNÍ DODÁVKA A MONTÁŽ</t>
  </si>
  <si>
    <t>Dle technické zprávy, výkresových příloh projektové dokumentace. Dle výkazů materiálu projektu. Dle tabulky kubatur projektanta. 
plechový štítek s označením čísla šachty - osazeno na šachty;44=4,000 [A]</t>
  </si>
  <si>
    <t>Kompletní dodávka a montáž vč. dopravy a všech potřebných materiálů bez ohledu na použité technologii.</t>
  </si>
  <si>
    <t>R2-8950</t>
  </si>
  <si>
    <t>ŠACHTA BETONOVÁ DN 800 S POKLOPEM</t>
  </si>
  <si>
    <t>Dle technické zprávy, výkresových příloh projektové dokumentace. Dle výkazů materiálu projektu. Dle tabulky kubatur projektanta. 
trativodní šachty betonové DN 800 - včetně těsnící pěny, dvoudílných poklopů a otvorů pro potrubí ;11=1,000 [A]</t>
  </si>
  <si>
    <t>Položka obsahuje:  
- položky pro konstrukce na trubním vedení zahrnují kompletní konstrukce trubního vedení a to buď ve spojení s potrubím nebo samostatně. Zahrnují rovněž úpravy typových konstrukcí, spojovací a těsnící materiál, předepsané povrchové úpravy, máčení cihel, vyspárování a pod. Šachty, vpustě, kabelové komory zahrnují i poklopy s rámem (včetně dvoudílných, mříže s rámem, koše na bahno, stupadla, žebříky, stropy z bet. dílců a pod.)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konstrukcí, vybavení a vrtání otvorů do kce pro potrubí  
- sestavení dílce na stavbě včetně montážních zařízení,plošin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</si>
  <si>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R2-8958</t>
  </si>
  <si>
    <t>TRATIVODNÍ ŠACHTA PLASTOVÁ PE HD DN 400 S UZAMYKATELNÝM POKLOPEM</t>
  </si>
  <si>
    <t>Dle technické zprávy, výkresových příloh projektové dokumentace. Dle výkazů materiálu projektu. Dle tabulky kubatur projektanta. 
trativodní šachty plastové PE HD DN 400 s uzamykatelným poklopem;3  
3=3,000 [A] 
 - celková výška šachet 4 m  
 - průměrná výška šachty 1,2 m</t>
  </si>
  <si>
    <t>Položka obsahuje:  
– položky pro konstrukce na trubním vedení zahrnují kompletní konstrukce trubního vedení a to buď ve spojení s potrubím nebo samostatně. Zahrnují rovněž úpravy typových konstrukcí, spojovací a těsnící materiál, předepsané povrchové úpravy, máčení cihel, vyspárování a pod. Šachty, vpustě, kabelové komory zahrnují i poklopy s rámem,mříže s rámem, koše na bahno, stupadla, žebříky, stropy z bet. dílců a pod.   
– dodání dílce požadovaného tvaru a vlastností, jeho skladování, doprava a osazení do definitivní polohy,včetně komplexní technologie výroby a montáže dílců, ošetření a ochrana dílců,   
– úpravy a zařízení pro uložení a transport dílce,   
– veškeré požadované úpravy dílců, včetně doplňkových konstrukcí a vybavení,   
– sestavení dílce na stavbě včetně montážních zařízení,plošin a prahů a pod.,   
– výplň, těsnění a tmelení spár a spojů,   
– očištění a ošetření úložných ploch,   
– zednické výpomoce pro montáž dílců,   
– označení dílce výrobním štítkem nebo jiným způsobem,   
– úpravy dílce pro dodržení požadované přesnosti jeho osazení, včetně případných měření,   
– veškerá zařízení pro zajištění stability v každém okamžiku,   
– další práce dané případně specifikací k příslušnému prefabrik. dílci (úprava pohledových ploch, příp. rubových ploch,osazení měřících zařízení, zkoušení a měření dílců a pod.).Viz :     
– Předpis  S4 Železniční spodek   
– Vzorové listy železničního spodku Ž1, Ž 2, Ž3, Ž4.   
– Technické kvalitativní podmínky staveb Státních drah, kap. 1, 2, 3, 4, 14, 17, 22.</t>
  </si>
  <si>
    <t>R-015112</t>
  </si>
  <si>
    <t>POPLATKY ZA LIKVIDACŮ ODPADŮ NEKONTAMINOVANÝCH - 17 05 04  VYTĚŽENÉ ZEMINY A HORNINY -  I. TŘÍDATĚŽITELNOSTI, VČ. DOPRAVY</t>
  </si>
  <si>
    <t>Dle technické zprávy, výkresových příloh projektové dokumentace. Dle výkazů materiálu projektu. Dle tabulky kubatur projektanta. 
do odpadu - výkopová zemina - odkop (o) 17 05 04;337337=337,000 [A]</t>
  </si>
  <si>
    <t>E.1.3</t>
  </si>
  <si>
    <t>Železniční přejezdy</t>
  </si>
  <si>
    <t>SO 01-03</t>
  </si>
  <si>
    <t>Železniční přejezd v km 21,532</t>
  </si>
  <si>
    <t>11332</t>
  </si>
  <si>
    <t>ODSTRANĚNÍ PODKLADŮ ZPEVNĚNÝCH PLOCH Z KAMENIVA NESTMELENÉHO</t>
  </si>
  <si>
    <t>Dle technické zprávy, výkresových příloh projektové dokumentace. Dle výkazů materiálu projektu. Dle tabulky kubatur projektanta. 
Odstranění štěrkodrti tl. 250 mm;177177=177,000 [A] 
Štěrkodrť promísená s hlínou tl. 250 mm;3131=31,000 [B] 
Celkem: A+B=208,000 [C]</t>
  </si>
  <si>
    <t>11372</t>
  </si>
  <si>
    <t>FRÉZOVÁNÍ ZPEVNĚNÝCH PLOCH ASFALTOVÝCH</t>
  </si>
  <si>
    <t>Dle technické zprávy, výkresových příloh projektové dokumentace. Dle výkazů materiálu projektu. Dle tabulky kubatur projektanta. 
Frézování asfaltových vrstev tl. 150 mm;4949=49,000 [A]</t>
  </si>
  <si>
    <t>12110</t>
  </si>
  <si>
    <t>SEJMUTÍ ORNICE NEBO LESNÍ PŮDY</t>
  </si>
  <si>
    <t>Dle technické zprávy, výkresových příloh projektové dokumentace. Dle výkazů materiálu projektu. Dle tabulky kubatur projektanta. 
Odhumusování tl. 100 mm v rámci tohoto objektu;142*0,114.2=14,200 [A]</t>
  </si>
  <si>
    <t>Dle technické zprávy, výkresových příloh projektové dokumentace. Dle výkazů materiálu projektu. Dle tabulky kubatur projektanta. 
Výkopy silnice (z toho 5% ruční výkop, 2% bourání prostého betonu, 1% ŽB);4343=43,000 [A] 
Případné výkopy ze sanace zemní pláně v tl. 500 mm;154154=154,000 [B] 
Celkem: A+B=197,000 [C]</t>
  </si>
  <si>
    <t>Dle technické zprávy, výkresových příloh projektové dokumentace. Dle výkazů materiálu projektu. Dle tabulky kubatur projektanta. 
využití výkopu v rámci odhumusování;0,1*545.4=5,400 [A]</t>
  </si>
  <si>
    <t>Dle technické zprávy, výkresových příloh projektové dokumentace. Dle výkazů materiálu projektu. Dle tabulky kubatur projektanta. 
Výkop rýhy svodného potrubí;88=8,000 [A] 
Výkop rýhy trativodů;2222=22,000 [B] 
Celkem: A+B=30,000 [C]</t>
  </si>
  <si>
    <t>17380</t>
  </si>
  <si>
    <t>ZEMNÍ KRAJNICE A DOSYPÁVKY Z NAKUPOVANÝCH MATERIÁLŮ</t>
  </si>
  <si>
    <t>Dle technické zprávy, výkresových příloh projektové dokumentace. Dle výkazů materiálu projektu. Dle tabulky kubatur projektanta. 
Dosypávka nenamrzavým, propustným a nesoudržným  
materiálem ze stěrkodrti fr. 0/32 mm v potřebné tl.;2424=24,000 [A]</t>
  </si>
  <si>
    <t>Dle technické zprávy, výkresových příloh projektové dokumentace. Dle výkazů materiálu projektu. Dle tabulky kubatur projektanta. 
obsyp vpustí štěrkopísek;1,51.5=1,500 [A] 
obsyp + podsyp přípojky šterkopísek; 4242=42,000 [B] 
Celkem: A+B=43,500 [C]</t>
  </si>
  <si>
    <t>Dle technické zprávy, výkresových příloh projektové dokumentace. Dle výkazů materiálu projektu. Dle tabulky kubatur projektanta. 
Úprava zemní pláně;225225=225,000 [A]</t>
  </si>
  <si>
    <t>18231</t>
  </si>
  <si>
    <t>ROZPROSTŘENÍ ORNICE V ROVINĚ V TL DO 0,10M</t>
  </si>
  <si>
    <t>Dle technické zprávy, výkresových příloh projektové dokumentace. Dle výkazů materiálu projektu. Dle tabulky kubatur projektanta. 
Ohumusení a osetí travním semenem v tl. 100 mm;5454=54,000 [A]</t>
  </si>
  <si>
    <t>18241</t>
  </si>
  <si>
    <t>ZALOŽENÍ TRÁVNÍKU RUČNÍM VÝSEVEM</t>
  </si>
  <si>
    <t>18247</t>
  </si>
  <si>
    <t>OŠETŘOVÁNÍ TRÁVNÍKU</t>
  </si>
  <si>
    <t>18600</t>
  </si>
  <si>
    <t>ZALÉVÁNÍ VODOU</t>
  </si>
  <si>
    <t>Dle technické zprávy, výkresových příloh projektové dokumentace. Dle výkazů materiálu projektu. Dle tabulky kubatur projektanta. 
Ohumusení a osetí travním semenem v tl. 100 mm;54*0,010.54=0,540 [A]</t>
  </si>
  <si>
    <t>21264</t>
  </si>
  <si>
    <t>TRATIVODY KOMPLET Z TRUB Z PLAST HMOT DN DO 200MM</t>
  </si>
  <si>
    <t>Dle technické zprávy, výkresových příloh projektové dokumentace. Dle výkazů materiálu projektu. Dle tabulky kubatur projektanta. 
Drenáž (trubka DN 160, zásyp štěrkodrtí 16/32 tl. 350 mm; lože z kameniva těženého tl. 100 mm);117117=117,000 [A]</t>
  </si>
  <si>
    <t>Dle technické zprávy, výkresových příloh projektové dokumentace. Dle výkazů materiálu projektu. Dle tabulky kubatur projektanta. 
Separační netkaná geotextílie 500 g/m2;188188=188,000 [A]</t>
  </si>
  <si>
    <t>451313</t>
  </si>
  <si>
    <t>PODKLADNÍ A VÝPLŇOVÉ VRSTVY Z PROSTÉHO BETONU C16/20</t>
  </si>
  <si>
    <t>Dle technické zprávy, výkresových příloh projektové dokumentace. Dle výkazů materiálu projektu. Dle tabulky kubatur projektanta. 
Silniční obrubník: 
Betonové lože C16/20 nXF1;44=4,000 [A] 
Dvouřádek ze žulových kostek: 
Betonové lože C16/20 nXF1;1212=12,000 [B] 
Vpust 
Podkladní beton;0,30.3=0,300 [C] 
Celkem: A+B+C=16,300 [D]</t>
  </si>
  <si>
    <t>451314</t>
  </si>
  <si>
    <t>PODKLADNÍ A VÝPLŇOVÉ VRSTVY Z PROSTÉHO BETONU C25/30</t>
  </si>
  <si>
    <t>Dle technické zprávy, výkresových příloh projektové dokumentace. Dle výkazů materiálu projektu. Dle tabulky kubatur projektanta. 
Betonové lože C25/30 nXF1 pod žlabem min. tl. 20-30 mm;0,3*103=3,000 [A] 
Podkladní beton C25/30 nXF1 pod žlabem min. tl. 200 mm;1010=10,000 [B] 
Obklad lomovým kamenem tl. 200 mm kladené do betonu C25/30 nXF3 tl. 150 mm;0,15*71.05=1,050 [C] 
Celkem: A+B+C=14,050 [D]</t>
  </si>
  <si>
    <t>45145</t>
  </si>
  <si>
    <t>PODKL A VÝPLŇ VRSTVY Z MALTY CEMENTOVÉ</t>
  </si>
  <si>
    <t>Dle technické zprávy, výkresových příloh projektové dokumentace. Dle výkazů materiálu projektu. Dle tabulky kubatur projektanta. 
Vyrovnávací vrstva cementové malty pod prefabrikát závěrné zídky tl. 0,01 - 0,03 m;(0,24+0,56)0.8=0,800 [A]</t>
  </si>
  <si>
    <t>457315</t>
  </si>
  <si>
    <t>VYROVNÁVACÍ A SPÁDOVÝ PROSTÝ BETON C30/37</t>
  </si>
  <si>
    <t>Dle technické zprávy, výkresových příloh projektové dokumentace. Dle výkazů materiálu projektu. Dle tabulky kubatur projektanta. 
Pojezdový beton C30/37 XF4 v bocích žlabu;22=2,000 [A]</t>
  </si>
  <si>
    <t>465512</t>
  </si>
  <si>
    <t>DLAŽBY Z LOMOVÉHO KAMENE NA MC</t>
  </si>
  <si>
    <t>Dle technické zprávy, výkresových příloh projektové dokumentace. Dle výkazů materiálu projektu. Dle tabulky kubatur projektanta. 
Obklad lomovým kamenem tl. 200 mm kladené do betonu C25/30 nXF3 tl. 150 mm;0,2*71.4=1,400 [A] 
vč. spárovací hmoty s odolností nXF3 7 m2</t>
  </si>
  <si>
    <t>50</t>
  </si>
  <si>
    <t>Komunikace</t>
  </si>
  <si>
    <t>56145</t>
  </si>
  <si>
    <t>KAMENIVO ZPEVNĚNÉ CEMENTEM TL. DO 250MM</t>
  </si>
  <si>
    <t>Dle technické zprávy, výkresových příloh projektové dokumentace. Dle výkazů materiálu projektu. Dle tabulky kubatur projektanta. 
obnova autobusového zálivu 
Štěrk frakce 32/63 částečně stmeléný SCM - tl. 250 mm 
33=3,000 [A]</t>
  </si>
  <si>
    <t>56330</t>
  </si>
  <si>
    <t>VOZOVKOVÉ VRSTVY ZE ŠTĚRKODRTI</t>
  </si>
  <si>
    <t>Dle technické zprávy, výkresových příloh projektové dokumentace. Dle výkazů materiálu projektu. Dle tabulky kubatur projektanta. 
Případná sanace neúnosné zemní pláně vrstvou ze štěrkodrti fr. 0/63 mm v tloušťce 500 mm;188*0,594=94,000 [A]</t>
  </si>
  <si>
    <t>56333</t>
  </si>
  <si>
    <t>VOZOVKOVÉ VRSTVY ZE ŠTĚRKODRTI TL. DO 150MM</t>
  </si>
  <si>
    <t>Dle technické zprávy, výkresových příloh projektové dokumentace. Dle výkazů materiálu projektu. Dle tabulky kubatur projektanta. 
Štěrkodrť fr. 0/32 - Šda - tl. 150 mm;199199=199,000 [A] 
Štěrkodrť fr. 0/63 - Šdb - tl. 150 mm;225225=225,000 [B] 
Celkem: A+B=424,000 [C]</t>
  </si>
  <si>
    <t>56335</t>
  </si>
  <si>
    <t>VOZOVKOVÉ VRSTVY ZE ŠTĚRKODRTI TL. DO 250MM</t>
  </si>
  <si>
    <t>Dle technické zprávy, výkresových příloh projektové dokumentace. Dle výkazů materiálu projektu. Dle tabulky kubatur projektanta. 
obnova autobusového zálivu 
Šterkodrť Šdb fr. 0/63 - tl. 250 mm 
33=3,000 [A]</t>
  </si>
  <si>
    <t>56340</t>
  </si>
  <si>
    <t>VOZOVKOVÉ VRSTVY ZE ŠTĚRKOPÍSKU</t>
  </si>
  <si>
    <t>Dle technické zprávy, výkresových příloh projektové dokumentace. Dle výkazů materiálu projektu. Dle tabulky kubatur projektanta. 
obnova autobusového zálivu 
Štěrkopísek - tl. 500 mm 
3*0,51.5=1,500 [A]</t>
  </si>
  <si>
    <t>572123</t>
  </si>
  <si>
    <t>INFILTRAČNÍ POSTŘIK Z EMULZE DO 1,0KG/M2</t>
  </si>
  <si>
    <t>Dle technické zprávy, výkresových příloh projektové dokumentace. Dle výkazů materiálu projektu. Dle tabulky kubatur projektanta. 
Infiltrační postřik - PI 1,00 kg/m2;199199=199,000 [A]</t>
  </si>
  <si>
    <t>572213</t>
  </si>
  <si>
    <t>SPOJOVACÍ POSTŘIK Z EMULZE DO 0,5KG/M2</t>
  </si>
  <si>
    <t>Dle technické zprávy, výkresových příloh projektové dokumentace. Dle výkazů materiálu projektu. Dle tabulky kubatur projektanta. 
Spojovací postřik kationaktivní emulzí - PS 0,30 kg/m2;263263=263,000 [A]</t>
  </si>
  <si>
    <t>572224</t>
  </si>
  <si>
    <t>SPOJOVACÍ POSTŘIK Z MODIFIK EMULZE DO 1,0KG/M2</t>
  </si>
  <si>
    <t>Dle technické zprávy, výkresových příloh projektové dokumentace. Dle výkazů materiálu projektu. Dle tabulky kubatur projektanta. 
Spojovací postřik kationaktivní emulzí - PS,A 0,60 kg/m2;175175=175,000 [A]</t>
  </si>
  <si>
    <t>574A33</t>
  </si>
  <si>
    <t>ASFALTOVÝ BETON PRO OBRUSNÉ VRSTVY ACO 11 TL. 40MM</t>
  </si>
  <si>
    <t>Dle technické zprávy, výkresových příloh projektové dokumentace. Dle výkazů materiálu projektu. Dle tabulky kubatur projektanta. 
Asfaltový beton střednězrnný pro obrusné vrstvy - ACO 11 - tl. 40 mm;273273=273,000 [A]</t>
  </si>
  <si>
    <t>574C56</t>
  </si>
  <si>
    <t>ASFALTOVÝ BETON PRO LOŽNÍ VRSTVY ACL 16+, 16S TL. 60MM</t>
  </si>
  <si>
    <t>Dle technické zprávy, výkresových příloh projektové dokumentace. Dle výkazů materiálu projektu. Dle tabulky kubatur projektanta. 
Asfaltový beton hrubý - ACL 16+ - tl. 60 mm;263263=263,000 [A]</t>
  </si>
  <si>
    <t>574E46</t>
  </si>
  <si>
    <t>ASFALTOVÝ BETON PRO PODKLADNÍ VRSTVY ACP 16+, 16S TL. 50MM</t>
  </si>
  <si>
    <t>Dle technické zprávy, výkresových příloh projektové dokumentace. Dle výkazů materiálu projektu. Dle tabulky kubatur projektanta. 
Obalované kamenivo střednezrnné pro podkladní vrstvy - ACP 16+ - tl. 50 mm;175175=175,000 [A]</t>
  </si>
  <si>
    <t>58212</t>
  </si>
  <si>
    <t>DLÁŽDĚNÉ KRYTY Z VELKÝCH KOSTEK DO LOŽE Z MC</t>
  </si>
  <si>
    <t>Dle technické zprávy, výkresových příloh projektové dokumentace. Dle výkazů materiálu projektu. Dle tabulky kubatur projektanta. 
obnova autobusového zálivu 
Původní kamenná kostka 
33=3,000 [A]</t>
  </si>
  <si>
    <t>58920</t>
  </si>
  <si>
    <t>VÝPLŇ SPAR MODIFIKOVANÝM ASFALTEM</t>
  </si>
  <si>
    <t>Dle technické zprávy, výkresových příloh projektové dokumentace. Dle výkazů materiálu projektu. Dle tabulky kubatur projektanta. 
Zalití asfaltovou zálivkou modifikovanou min. tl.100 mm;9191=91,000 [A]</t>
  </si>
  <si>
    <t>Dle technické zprávy, výkresových příloh projektové dokumentace. Dle výkazů materiálu projektu. Dle tabulky kubatur projektanta. 
Kanalizační přípojka od vpusti DN 200 mm z PVC, sn 10;3030=30,000 [A]</t>
  </si>
  <si>
    <t>89712</t>
  </si>
  <si>
    <t>VPUSŤ KANALIZAČNÍ ULIČNÍ KOMPLETNÍ Z BETONOVÝCH DÍLCŮ</t>
  </si>
  <si>
    <t>Dle technické zprávy, výkresových příloh projektové dokumentace. Dle výkazů materiálu projektu. Dle tabulky kubatur projektanta. 
Uliční vpust (betonová, s kalovým dnem, s košem na hrubé nečistoty s plastovou mříží D400);22=2,000 [A]</t>
  </si>
  <si>
    <t>897543</t>
  </si>
  <si>
    <t>VPUSŤ ODVOD ŽLABŮ Z POLYMERBETONU SV. ŠÍŘKY DO 200MM</t>
  </si>
  <si>
    <t>Dle technické zprávy, výkresových příloh projektové dokumentace. Dle výkazů materiálu projektu. Dle tabulky kubatur projektanta. 
Odvodňovací liniový žlab z polymerbetonu DN 200, D400 s čelní stěnou na začátku  
a na konci žlabu včetně čistícího a vpusťového kusu;1414=14,000 [A]</t>
  </si>
  <si>
    <t>899123</t>
  </si>
  <si>
    <t>MŘÍŽE Z KOMPOZITU SAMOSTATNÉ</t>
  </si>
  <si>
    <t>89944</t>
  </si>
  <si>
    <t>VÝŘEZ, VÝSEK, ÚTES NA POTRUBÍ DN DO 200MM</t>
  </si>
  <si>
    <t>Dle technické zprávy, výkresových příloh projektové dokumentace. Dle výkazů materiálu projektu. Dle tabulky kubatur projektanta. 
Navrtávka do šachty;33=3,000 [A]</t>
  </si>
  <si>
    <t>Dle technické zprávy, výkresových příloh projektové dokumentace. Dle výkazů materiálu projektu. Dle tabulky kubatur projektanta. 
Zrušení stávající značky včetně sloupku a betonového základu 
Značky;1010=10,000 [A]</t>
  </si>
  <si>
    <t>914131</t>
  </si>
  <si>
    <t>DOPRAVNÍ ZNAČKY ZÁKLADNÍ VELIKOSTI OCELOVÉ FÓLIE TŘ 2 - DODÁVKA A MONTÁŽ</t>
  </si>
  <si>
    <t>Dle technické zprávy, výkresových příloh projektové dokumentace. Dle výkazů materiálu projektu. Dle tabulky kubatur projektanta. 
A32a;22=2,000 [A] 
A31a;22=2,000 [B] 
A31b;22=2,000 [C] 
A31c;22=2,000 [D] 
A29;66=6,000 [E] 
B17;11=1,000 [F] 
E7b;11=1,000 [G] 
Celkem: A+B+C+D+E+F+G=16,000 [H]</t>
  </si>
  <si>
    <t>914911</t>
  </si>
  <si>
    <t>SLOUPKY A STOJKY DOPRAVNÍCH ZNAČEK Z OCEL TRUBEK SE ZABETONOVÁNÍM - DODÁVKA A MONTÁŽ</t>
  </si>
  <si>
    <t>Dle technické zprávy, výkresových příloh projektové dokumentace. Dle výkazů materiálu projektu. Dle tabulky kubatur projektanta. 
Sloupek + betonový základ;77=7,000 [A]</t>
  </si>
  <si>
    <t>914913</t>
  </si>
  <si>
    <t>SLOUPKY A STOJKY DZ Z OCEL TRUBEK ZABETON DEMONTÁŽ</t>
  </si>
  <si>
    <t>Dle technické zprávy, výkresových příloh projektové dokumentace. Dle výkazů materiálu projektu. Dle tabulky kubatur projektanta. 
Sloupky;66=6,000 [A]</t>
  </si>
  <si>
    <t>915111</t>
  </si>
  <si>
    <t>VODOROVNÉ DOPRAVNÍ ZNAČENÍ BARVOU HLADKÉ - DODÁVKA A POKLÁDKA</t>
  </si>
  <si>
    <t>Dle technické zprávy, výkresových příloh projektové dokumentace. Dle výkazů materiálu projektu. Dle tabulky kubatur projektanta. 
Příčná čára souvislá V5 (bílá čára tl. 0,50 m);0,5*73.5=3,500 [A] 
Podélná čára souvislá V 1a (bílá čára tl. 0,125 m);0,125*364.5=4,500 [B] 
Podélná čára přerušovaná V 2b (bílá čára tl. 0,125 m);0,125*273.375=3,375 [C] 
Celkem: A+B+C=11,375 [D]</t>
  </si>
  <si>
    <t>915211</t>
  </si>
  <si>
    <t>VODOROVNÉ DOPRAVNÍ ZNAČENÍ PLASTEM HLADKÉ - DODÁVKA A POKLÁDKA</t>
  </si>
  <si>
    <t>Dle technické zprávy, výkresových příloh projektové dokumentace. Dle výkazů materiálu projektu. Dle tabulky kubatur projektanta. 
Příčná čára souvislá poplast  V5 (bílá čára tl. 0,50 m);0,5*73.5=3,500 [A] 
Podélná čára souvislá poplast V 1a (bílá čára tl. 0,125 m);0,125*364.5=4,500 [B] 
Podélná čára přerušovaná poplast V 2b (bílá čára tl. 0,125 m);0,125*273.375=3,375 [C] 
Celkem: A+B+C=11,375 [D]</t>
  </si>
  <si>
    <t>917224</t>
  </si>
  <si>
    <t>SILNIČNÍ A CHODNÍKOVÉ OBRUBY Z BETONOVÝCH OBRUBNÍKŮ ŠÍŘ 150MM</t>
  </si>
  <si>
    <t>Dle technické zprávy, výkresových příloh projektové dokumentace. Dle výkazů materiálu projektu. Dle tabulky kubatur projektanta. 
Betonový obrubník BO 150/250 mm;2828=28,000 [A]</t>
  </si>
  <si>
    <t>91772</t>
  </si>
  <si>
    <t>OBRUBA Z DLAŽEBNÍCH KOSTEK DROBNÝCH</t>
  </si>
  <si>
    <t>Dle technické zprávy, výkresových příloh projektové dokumentace. Dle výkazů materiálu projektu. Dle tabulky kubatur projektanta. 
Dvouřádek ze žulových kostek;133*2266=266,000 [A]</t>
  </si>
  <si>
    <t>919112</t>
  </si>
  <si>
    <t>ŘEZÁNÍ ASFALTOVÉHO KRYTU VOZOVEK TL DO 100MM</t>
  </si>
  <si>
    <t>Dle technické zprávy, výkresových příloh projektové dokumentace. Dle výkazů materiálu projektu. Dle tabulky kubatur projektanta. 
Zařezání hrany komunikace včetně osy komunikace min. tl.100 mm;9191=91,000 [A]</t>
  </si>
  <si>
    <t>921112</t>
  </si>
  <si>
    <t>ŽELEZNIČNÍ PŘEJEZD CELOPRYŽOVÝ NA BETONOVÝCH PRAŽCÍCH</t>
  </si>
  <si>
    <t>Dle technické zprávy, výkresových příloh projektové dokumentace. Dle výkazů materiálu projektu. Dle tabulky kubatur projektanta. 
Celopryžová přejezdová konsrukce (včetně vnitřních a vnějších přejezdových panelů,závěrné zídky, výstroje a pojistkami proti posunu;43,1243.12=43,120 [A] 
Včetně:  
Základový blok B35 pod záv. zídku 1.91 m3  
Ochranný náběh, žárově zinkovaný plech (P6), ocel S235 2 ks  
Montážní sada na pryžovou přejezdovou konstrukci 1 ks</t>
  </si>
  <si>
    <t>931244</t>
  </si>
  <si>
    <t>VLOŽKA DILAT SPAR Z PRYŽ PÁSŮ ŠÍŘ DO 400MM PROFIL TL DO 12MM</t>
  </si>
  <si>
    <t>Dle technické zprávy, výkresových příloh projektové dokumentace. Dle výkazů materiálu projektu. Dle tabulky kubatur projektanta. 
Gumoasfaltová páska lepená na bok záv. zídky před pokládkou asfalt. vrstev vozovky 0,01 - 0,03 m;24.0024=24,000 [A]</t>
  </si>
  <si>
    <t>57</t>
  </si>
  <si>
    <t>R03710</t>
  </si>
  <si>
    <t>Přechodné DZ (PD, pronájem, údržba, manipulace)</t>
  </si>
  <si>
    <t>KPL</t>
  </si>
  <si>
    <t>Dle technické zprávy, výkresových příloh projektové dokumentace a dle TKP staveb státních drah. Dle výkazů materiálu projektu. Dle tabulky kubatur projektanta. 
přechodná dopravní opatření;11=1,000 [A]</t>
  </si>
  <si>
    <t>58</t>
  </si>
  <si>
    <t>R03799</t>
  </si>
  <si>
    <t>STATICKÁ ZATĚŽKÁVACÍ ZKOUŠKA</t>
  </si>
  <si>
    <t>Dle technické zprávy, výkresových příloh projektové dokumentace. Dle výkazů materiálu projektu. Dle tabulky kubatur projektanta. 
Statická zatěžkávací zkouška;66=6,000 [A]</t>
  </si>
  <si>
    <t>965321</t>
  </si>
  <si>
    <t>ROZEBRÁNÍ PŘEJEZDU, PŘECHODU OSTATNÍCH</t>
  </si>
  <si>
    <t>Dle technické zprávy, výkresových příloh projektové dokumentace. Dle výkazů materiálu projektu. Dle tabulky kubatur projektanta. 
Zrušení živičné přejezdové konstrukce:  
mezikolejový prostor;43,1243.12=43,120 [A] 
vč. demontáže kolejnice tvořící žlábek 15,24 m</t>
  </si>
  <si>
    <t>51</t>
  </si>
  <si>
    <t>965322</t>
  </si>
  <si>
    <t>ROZEBRÁNÍ PŘEJEZDU, PŘECHODU OSTATNÍCH - ODVOZ (NA LIKVIDACI ODPADŮ NEBO JINÉ URČENÉ MÍSTO)</t>
  </si>
  <si>
    <t>TKM</t>
  </si>
  <si>
    <t>Dle technické zprávy, výkresových příloh projektové dokumentace. Dle výkazů materiálu projektu. Dle tabulky kubatur projektanta. 
živice a kolejnice;20*(0,96+0,38)26.8=26,800 [A]</t>
  </si>
  <si>
    <t>96615</t>
  </si>
  <si>
    <t>BOURÁNÍ KONSTRUKCÍ Z PROSTÉHO BETONU</t>
  </si>
  <si>
    <t>Dle technické zprávy, výkresových příloh projektové dokumentace. Dle výkazů materiálu projektu. Dle tabulky kubatur projektanta. 
Výkopy silnice (z toho 5% ruční výkop, 2% bourání prostého betonu, 1% ŽB);1,31.3=1,300 [A]</t>
  </si>
  <si>
    <t>Dle technické zprávy, výkresových příloh projektové dokumentace. Dle výkazů materiálu projektu. Dle tabulky kubatur projektanta. 
zemina a kamení - (o) 17 05 04;(63+154*1,9+139+18)512.6=512,600 [A]</t>
  </si>
  <si>
    <t>54</t>
  </si>
  <si>
    <t>R015130</t>
  </si>
  <si>
    <t>POPLATKY ZA LIKVIDACŮ ODPADŮ NEKONTAMINOVANÝCH - 17 03 02  VYBOURANÝ ASFALTOVÝ BETON BEZ DEHTU, VČ.DOPRAVY</t>
  </si>
  <si>
    <t>Dle technické zprávy, výkresových příloh projektové dokumentace. Dle výkazů materiálu projektu. Dle tabulky kubatur projektanta. 
do odpadu celkem - asfaltový beton - (o) 17 03 02;107,54+0,96108.5=108,500 [A]</t>
  </si>
  <si>
    <t>55</t>
  </si>
  <si>
    <t>R-015140</t>
  </si>
  <si>
    <t>POPLATKY ZA LIKVIDACI ODPADŮ NEKONTAMINOVANÝCH - 17 01 01  BETON Z DEMOLIC OBJEKTŮ, ZÁKLADŮ TVVČ. DOPRAVY</t>
  </si>
  <si>
    <t>Dle technické zprávy, výkresových příloh projektové dokumentace. Dle výkazů materiálu projektu. Dle tabulky kubatur projektanta. 
do odpadu celkem -beton z demolic objektů - (o) 17 01 01;0,10.1=0,100 [A] 
Výkopy silnice (z toho 5% ruční výkop, 2% bourání prostého betonu, 1% ŽB);1,3*2,43.12=3,120 [B] 
Celkem: A+B=3,220 [C]</t>
  </si>
  <si>
    <t>56</t>
  </si>
  <si>
    <t>R-015330</t>
  </si>
  <si>
    <t>POPLATKY ZA LIKVIDACŮ ODPADŮ NEKONTAMINOVANÝCH - 17 05 04  KAMENNÁ SUŤVČ. DOPRAVY</t>
  </si>
  <si>
    <t>Dle technické zprávy, výkresových příloh projektové dokumentace. Dle výkazů materiálu projektu. Dle tabulky kubatur projektanta. 
do odpadů celkem - kamenivo + beton - (o) 17 09 04;362362=362,000 [A]</t>
  </si>
  <si>
    <t>59</t>
  </si>
  <si>
    <t>Dle technické zprávy, výkresových příloh projektové dokumentace. Dle výkazů materiálu projektu. Dle tabulky kubatur projektanta. 
do odpadu celkem -železný šrot - (o) 17 04 05;0,1+0,380.48=0,480 [A]</t>
  </si>
  <si>
    <t>E.1.8</t>
  </si>
  <si>
    <t>Pozemní komunikace</t>
  </si>
  <si>
    <t>SO 01-04</t>
  </si>
  <si>
    <t>Místní komunikace, místní komunikace IV. třídy (chodníky) a účelové komunikace</t>
  </si>
  <si>
    <t>O4</t>
  </si>
  <si>
    <t>SO 01-04-1</t>
  </si>
  <si>
    <t>Místní komunikace</t>
  </si>
  <si>
    <t>11313</t>
  </si>
  <si>
    <t>ODSTRANĚNÍ KRYTU ZPEVNĚNÝCH PLOCH S ASFALTOVÝM POJIVEM</t>
  </si>
  <si>
    <t>1: Dle technické zprávy, výkresových příloh projektové dokumentace. Dle výkazů materiálu projektu. Dle tabulky kubatur projektanta. 
2: Odstranění stávající místní komunikace 
3: Asfalt bez přítomnosti dehtu tl. 90 mm 
4: 90,0*0,090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</si>
  <si>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</si>
  <si>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1: Dle technické zprávy, výkresových příloh projektové dokumentace. Dle výkazů materiálu projektu. Dle tabulky kubatur projektanta. 
2: Odstranění stávající místní komunikace 
3: štěrkodrť s hlínou tl. 200 mm 
4: 90,0*0,20</t>
  </si>
  <si>
    <t>1: Dle technické zprávy, výkresových příloh projektové dokumentace. Dle výkazů materiálu projektu. Dle tabulky kubatur projektanta. 
2: Výkopy (20% ruční výkop) 
3: místní komunikace 
4: 198,0*0,410 
5: Výkopy z výměnné vrstvy v tloušťce 250mm 
6: 198,0*0,250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</si>
  <si>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</si>
  <si>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výkop - viz pol. 12373 
2: 130,680 
3: zásyp zeminou - viz pol. 17411 
4: -2,0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</si>
  <si>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</si>
  <si>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1: Dle technické zprávy, výkresových příloh projektové dokumentace. Dle výkazů materiálu projektu. Dle tabulky kubatur projektanta. 
2: Dosyp (zemina získaná z výkopů) 
3: 2,0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</si>
  <si>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</si>
  <si>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1: Dle technické zprávy, výkresových příloh projektové dokumentace. Dle výkazů materiálu projektu. Dle tabulky kubatur projektanta. 
2: Úprava zemní pláně 
3: 198,0</t>
  </si>
  <si>
    <t>položka zahrnuje úpravu pláně včetně vyrovnání výškových rozdílů. Míru zhutnění určuje projekt.</t>
  </si>
  <si>
    <t>1: Dle technické zprávy, výkresových příloh projektové dokumentace. Dle výkazů materiálu projektu. Dle tabulky kubatur projektanta. 
2: Ohumusování a osetí travním semenem v tl. 100 mm 
3: 30,0+20,0+100,0</t>
  </si>
  <si>
    <t>položka zahrnuje:  
nutné přemístění ornice z dočasných skládek vzdálených do 50m  
rozprostření ornice v předepsané tloušťce v rovině a ve svahu do 1:5</t>
  </si>
  <si>
    <t>18242</t>
  </si>
  <si>
    <t>ZALOŽENÍ TRÁVNÍKU HYDROOSEVEM NA ORNICI</t>
  </si>
  <si>
    <t>1: Dle technické zprávy, výkresových příloh projektové dokumentace. Dle výkazů materiálu projektu. Dle tabulky kubatur projektanta. 
2: Ohumusování a osetí travním semenem v tl. 100 mm 
3: 150,0</t>
  </si>
  <si>
    <t>Zahrnuje dodání předepsané travní směsi, hydroosev na ornici, zalévání, první pokosení, to vše bez ohledu na sklon terénu</t>
  </si>
  <si>
    <t>Zahrnuje pokosení se shrabáním, naložení shrabků na dopravní prostředek, s odvozem a se složením, to vše bez ohledu na sklon terénu  
zahrnuje nutné zalití a hnojení</t>
  </si>
  <si>
    <t>1: Dle technické zprávy, výkresových příloh projektové dokumentace. Dle výkazů materiálu projektu. Dle tabulky kubatur projektanta. 
2: Ohumusování a osetí travním semenem v tl. 100 mm 
3: 10 l / m2 
4: 150,0*0,010</t>
  </si>
  <si>
    <t>položka zahrnuje veškerý materiál, výrobky a polotovary, včetně mimostaveništní a vnitrostaveništní dopravy (rovněž přesuny), včetně naložení a složení, případně s uložením</t>
  </si>
  <si>
    <t>R0251-2</t>
  </si>
  <si>
    <t>1: 3,0</t>
  </si>
  <si>
    <t>zahrnuje veškeré náklady spojené s objednatelem požadovanými zkouškami</t>
  </si>
  <si>
    <t>R1823</t>
  </si>
  <si>
    <t>NÁKUP ZEMINY VHODNÉ K OHUMUSOVÁNÍ, VČETNĚ NALOŽENÍ A DOVOZU NA MÍSTO STAVBY</t>
  </si>
  <si>
    <t>1: Dle technické zprávy, výkresových příloh projektové dokumentace. Dle výkazů materiálu projektu. Dle tabulky kubatur projektanta. 
2: viz pol. 18231 
3: 150,0*0,10</t>
  </si>
  <si>
    <t>veškeré práce jsou obsaženy v textu položky</t>
  </si>
  <si>
    <t>21461D</t>
  </si>
  <si>
    <t>SEPARAČNÍ GEOTEXTILIE DO 400G/M2</t>
  </si>
  <si>
    <t>1: Dle technické zprávy, výkresových příloh projektové dokumentace. Dle výkazů materiálu projektu. Dle tabulky kubatur projektanta. 
2: Separační netkaná geotextílie 400 g/m2 
3: 198,0*1,30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</si>
  <si>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</si>
  <si>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5.74E+48</t>
  </si>
  <si>
    <t>1: Dle technické zprávy, výkresových příloh projektové dokumentace a dle TKP staveb státních drah. Dle výkazů materiálu projektu. Dle tabulky kubatur projektanta. 
2: OBALOVANÉ KAMENIVO STŘEDNĚZRNNÉ (ACP16+)  50 mm 
3: Skladba opravy krytu MK 
4: 180,0*1,03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</si>
  <si>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</si>
  <si>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1: Dle technické zprávy, výkresových příloh projektové dokumentace. Dle výkazů materiálu projektu. Dle tabulky kubatur projektanta. 
2: Skladba opravy krytu MK 
3: ŠTĚRKODRŤ FRAKCE 0/32    ŠD   150mm 
4: 180,0*1,06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</si>
  <si>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</si>
  <si>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56334</t>
  </si>
  <si>
    <t>VOZOVKOVÉ VRSTVY ZE ŠTĚRKODRTI TL. DO 200MM</t>
  </si>
  <si>
    <t>1: Dle technické zprávy, výkresových příloh projektové dokumentace. Dle výkazů materiálu projektu. Dle tabulky kubatur projektanta. 
2: Skladba opravy krytu MK 
3: ŠTĚRKODRŤ FRAKCE 0/63   ŠD   170mm 
4: 180,0*1,10</t>
  </si>
  <si>
    <t>1: Dle technické zprávy, výkresových příloh projektové dokumentace. Dle výkazů materiálu projektu. Dle tabulky kubatur projektanta. 
2: Výměnná vrstva z kameniva fr. 0-63 mm v tloušťce 250mm 
3: 198,0</t>
  </si>
  <si>
    <t>56933</t>
  </si>
  <si>
    <t>ZPEVNĚNÍ KRAJNIC ZE ŠTĚRKODRTI TL. DO 150MM</t>
  </si>
  <si>
    <t>1: Dle technické zprávy, výkresových příloh projektové dokumentace. Dle výkazů materiálu projektu. Dle tabulky kubatur projektanta. 
2: Nezpevněná krajnice tl. 150 mm (ŠD 0/32) 
3: 72,0*0,50</t>
  </si>
  <si>
    <t>- dodání kameniva předepsané kvality a zrnitosti  
- rozprostření a zhutnění vrstvy v předepsané tloušťce  
- zřízení vrstvy bez rozlišení šířky, pokládání vrstvy po etapách</t>
  </si>
  <si>
    <t>572121</t>
  </si>
  <si>
    <t>INFILTRAČNÍ POSTŘIK ASFALTOVÝ DO 1,0KG/M2</t>
  </si>
  <si>
    <t>1: Dle technické zprávy, výkresových příloh projektové dokumentace. Dle výkazů materiálu projektu. Dle tabulky kubatur projektanta. 
2: INFILTRAČNÍ POSTŘIK (PI)     1,00 kg/m2 
3: Skladba opravy krytu MK 
4: 180,0*1,06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</si>
  <si>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</si>
  <si>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1: Dle technické zprávy, výkresových příloh projektové dokumentace. Dle výkazů materiálu projektu. Dle tabulky kubatur projektanta. 
2: SPOJOVACÍ POSTŘIK KATIONAKTIVNÍ EMULZÍ (PS,A)  0,30 kg/m2 
3: Skladba opravy krytu MK 
4: 180,0*1,03</t>
  </si>
  <si>
    <t>1: Dle technické zprávy, výkresových příloh projektové dokumentace a dle TKP staveb státních drah. Dle výkazů materiálu projektu. Dle tabulky kubatur projektanta. 
2: ASFALTOVÝ BETON STŘEDNĚZRNNÝ (ACO11)  40 mm    
3: Skladba opravy krytu MK 
4: 180,0</t>
  </si>
  <si>
    <t>1: Dle technické zprávy, výkresových příloh projektové dokumentace. Dle výkazů materiálu projektu. Dle tabulky kubatur projektanta. 
2: Zařezání hrany komunikace v tl.100 mm 
3: 8,0</t>
  </si>
  <si>
    <t>položka zahrnuje řezání vozovkové vrstvy v předepsané tloušťce, včetně spotřeby vody</t>
  </si>
  <si>
    <t>931325</t>
  </si>
  <si>
    <t>TĚSNĚNÍ DILATAČ SPAR ASF ZÁLIVKOU MODIFIK PRŮŘ DO 600MM2</t>
  </si>
  <si>
    <t>1: Dle technické zprávy, výkresových příloh projektové dokumentace. Dle výkazů materiálu projektu. Dle tabulky kubatur projektanta. 
2: Asfaltová zálivka 
3: 8,0</t>
  </si>
  <si>
    <t>položka zahrnuje dodávku a osazení předepsaného materiálu, očištění ploch spáry před úpravou, očištění okolí spáry po úpravě  
nezahrnuje těsnící profil</t>
  </si>
  <si>
    <t>1: Dle technické zprávy, výkresových příloh projektové dokumentace. Dle výkazů materiálu projektu. Dle tabulky kubatur projektanta. 
2: 1,80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</si>
  <si>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</si>
  <si>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96616</t>
  </si>
  <si>
    <t>BOURÁNÍ KONSTRUKCÍ ZE ŽELEZOBETONU</t>
  </si>
  <si>
    <t>1: Dle technické zprávy, výkresových příloh projektové dokumentace. Dle výkazů materiálu projektu. Dle tabulky kubatur projektanta. 
2: 1,0</t>
  </si>
  <si>
    <t>R914101</t>
  </si>
  <si>
    <t>Úpravy dopravního značení (přechodné DZ, pronájem, manipulace….)</t>
  </si>
  <si>
    <t>1: Dle technické zprávy, výkresových příloh projektové dokumentace a dle TKP staveb státních drah. Dle výkazů materiálu projektu. Dle tabulky kubatur projektanta. 
2: 1,0</t>
  </si>
  <si>
    <t>položka zahrnuje:- dopravu dopravního značení na místo stavby   
- osazení a montáž dopravního značení na místě určeném projektem   
- nutnou opravu poškozených částí   
 - sazbu za pronájem, veškerá manipulace, přemísťování, demontáž, odvoz</t>
  </si>
  <si>
    <t>R015111</t>
  </si>
  <si>
    <t>POPLATKY ZA LIKVIDACŮ ODPADŮ NEKONTAMINOVANÝCH - 17 05 04 VYTĚŽENÉ ZEMINY A HORNINY - I. TŘÍDA - TĚŽITELNOSTI, VČ. DOPRAVY</t>
  </si>
  <si>
    <t>1: viz pol. 17120 
2: 128,680*1,90</t>
  </si>
  <si>
    <t>1. Položka obsahuje:   
 - veškeré poplatky provozovateli skládky, recyklační linky nebo jiného zařízení na zpracování nebo likvidaci odpadů související s převzetím, uložením, zpracováním nebo likvidací odpadu   
 - náklady spojené s dopravou odpadu z místa stavby na místo převzetí provozovatelem skládky, recyklační linky nebo jiného zařízení na zpracování nebo likvidaci odpadů   
2. Položka neobsahuje:   
 -    
3. Způsob měření:   
Tunou se rozumí hmotnost odpadu vytříděného v souladu se zákonem č. 185/2001 Sb., o nakládání s odpady, v platném znění.</t>
  </si>
  <si>
    <t>POPLATKY ZA LIKVIDACI ODPADŮ NEKONTAMINOVANÝCH - 17 03 02 VYBOURANÝ ASFALTOVÝ BETON BEZ DEHTU - VČ. DOPRAVY</t>
  </si>
  <si>
    <t>1: viz pol. 11313 - asfalt 
2: 8,10*2,20</t>
  </si>
  <si>
    <t>1. Položka obsahuje:            
 - veškeré poplatky provozovateli skládky, recyklační linky nebo jiného zařízení na zpracování nebo likvidaci odpadů související s převzetím, uložením, zpracováním nebo likvidací odpadu            
 - náklady spojené s dopravou odpadu z místa stavby na místo převzetí provozovatelem skládky, recyklační linky nebo jiného zařízení na zpracování nebo likvidaci odpadů            
2. Způsob měření:            
Tunou se rozumí hmotnost odpadu vytříděného v souladu se zákonem č. 185/2001 Sb., o nakládání s odpady, v platném znění.</t>
  </si>
  <si>
    <t>R015330</t>
  </si>
  <si>
    <t>POPLATKY ZA LIKVIDACŮ ODPADŮ NEKONTAMINOVANÝCH - 17 05 04 KAMENNÁ SUŤ - , VČ.DOPRAVY</t>
  </si>
  <si>
    <t>1: viz pol. 11332 - kamenivo 
2: 18,0*2,05</t>
  </si>
  <si>
    <t>SO 01-04-2</t>
  </si>
  <si>
    <t>Místní komunikace IV. třídy (chodníky)</t>
  </si>
  <si>
    <t>1: Dle technické zprávy, výkresových příloh projektové dokumentace. Dle výkazů materiálu projektu. Dle tabulky kubatur projektanta. 
2: Odstranění stávající místní komunikace 
3: Asfalt bez přítomnosti dehtu tl. 90 mm 
4: 70,0*0,090</t>
  </si>
  <si>
    <t>11315</t>
  </si>
  <si>
    <t>ODSTRANĚNÍ KRYTU ZPEVNĚNÝCH PLOCH Z BETONU</t>
  </si>
  <si>
    <t>1: Dle technické zprávy, výkresových příloh projektové dokumentace. Dle výkazů materiálu projektu. Dle tabulky kubatur projektanta. 
2: Demolice betonové plochy 
3: Beton tl. 200 mm 
4: 30,0*0,20</t>
  </si>
  <si>
    <t>11318</t>
  </si>
  <si>
    <t>ODSTRANĚNÍ KRYTU ZPEVNĚNÝCH PLOCH Z DLAŽDIC</t>
  </si>
  <si>
    <t>1: Dle technické zprávy, výkresových příloh projektové dokumentace. Dle výkazů materiálu projektu. Dle tabulky kubatur projektanta. 
2: Demolice dlážděného chodníku 
3: Betonová dlažba tl. 60 mm 
4: 6,0*0,060</t>
  </si>
  <si>
    <t>1: Dle technické zprávy, výkresových příloh projektové dokumentace. Dle výkazů materiálu projektu. Dle tabulky kubatur projektanta. 
2: Odstranění stávající místní komunikace 
3: štěrkodrť s hlínou tl. 200 mm 
4: 70,0*0,20 
5: Demolice dlážděného chodníku 
6: štěrkodrť  tl. 250 mm 
7: 6,0*0,250 
8: Demolice betonové plochy 
9: štěrkodrť s hlínou tl. 200 mm 
10: 30,0*0,20</t>
  </si>
  <si>
    <t>1: Dle technické zprávy, výkresových příloh projektové dokumentace. Dle výkazů materiálu projektu. Dle tabulky kubatur projektanta. 
2: Frézování krytu místní komunikace 
3: Asfalt bez přítomnosti dehtu tl. 110 mm 
4: 5,0*0,110</t>
  </si>
  <si>
    <t>1: Dle technické zprávy, výkresových příloh projektové dokumentace. Dle výkazů materiálu projektu. Dle tabulky kubatur projektanta. 
2: Výkopy (20% ruční výkop) 
3: místní komunikace 
4: 170,0*0,750 
5: Výkopy z výměnné vrstvy v tloušťce 250mm 
6: 170,0*0,250</t>
  </si>
  <si>
    <t>1: výkop - viz pol. 12373 
2: 170,0 
3: zásyp zeminou - viz pol. 17411 
4: -2,0</t>
  </si>
  <si>
    <t>1: Dle technické zprávy, výkresových příloh projektové dokumentace. Dle výkazů materiálu projektu. Dle tabulky kubatur projektanta. 
2: Úprava zemní pláně 
3: 170,0</t>
  </si>
  <si>
    <t>1: Dle technické zprávy, výkresových příloh projektové dokumentace. Dle výkazů materiálu projektu. Dle tabulky kubatur projektanta. 
2: Ohumusování a osetí travním semenem v tl. 100 mm 
3: 19,0+45,0+50,0+39,0+15,0+12,0</t>
  </si>
  <si>
    <t>1: Dle technické zprávy, výkresových příloh projektové dokumentace. Dle výkazů materiálu projektu. Dle tabulky kubatur projektanta. 
2: Ohumusování a osetí travním semenem v tl. 100 mm 
3: 180,0</t>
  </si>
  <si>
    <t>1: Dle technické zprávy, výkresových příloh projektové dokumentace. Dle výkazů materiálu projektu. Dle tabulky kubatur projektanta. 
2: Ohumusování a osetí travním semenem v tl. 100 mm 
3: 10 l / m2 
4: 180,0*0,010</t>
  </si>
  <si>
    <t>1: 2,0</t>
  </si>
  <si>
    <t>1: Dle technické zprávy, výkresových příloh projektové dokumentace. Dle výkazů materiálu projektu. Dle tabulky kubatur projektanta. 
2: viz pol. 18231 
3: 180,0*0,10</t>
  </si>
  <si>
    <t>1: Dle technické zprávy, výkresových příloh projektové dokumentace. Dle výkazů materiálu projektu. Dle tabulky kubatur projektanta. 
2: Separační netkaná geotextílie 400 g/m2 
3: 170,0*1,30</t>
  </si>
  <si>
    <t>5.74E+68</t>
  </si>
  <si>
    <t>ASFALTOVÝ BETON PRO PODKLADNÍ VRSTVY ACP 16+, 16S TL. 70MM</t>
  </si>
  <si>
    <t>1: Dle technické zprávy, výkresových příloh projektové dokumentace a dle TKP staveb státních drah. Dle výkazů materiálu projektu. Dle tabulky kubatur projektanta. 
2: OBALOVANÉ KAMENIVO STŘEDNĚZRNNÉ (ACP16+)  70 mm 
3: Skladba MK 
4: 5,0</t>
  </si>
  <si>
    <t>1: Dle technické zprávy, výkresových příloh projektové dokumentace. Dle výkazů materiálu projektu. Dle tabulky kubatur projektanta. 
2: Výměnná vrstva z kameniva fr. 0-63 mm v tloušťce 250mm 
3: 170,0 
4: SKLADBA CHODNÍKU  
5: ŠTĚRKODRŤ FRAKCE 0/63   ŠD  220mm 
6: 170,0</t>
  </si>
  <si>
    <t>1: Dle technické zprávy, výkresových příloh projektové dokumentace. Dle výkazů materiálu projektu. Dle tabulky kubatur projektanta. 
2: INFILTRAČNÍ POSTŘIK (PI)     1,00 kg/m2 
3: Skladba MK 
4: 5,0</t>
  </si>
  <si>
    <t>1: Dle technické zprávy, výkresových příloh projektové dokumentace. Dle výkazů materiálu projektu. Dle tabulky kubatur projektanta. 
2: SPOJOVACÍ POSTŘIK KATIONAKTIVNÍ EMULZÍ (PS,A)  0,30 kg/m2 
3: Skladba MK 
4: 5,0</t>
  </si>
  <si>
    <t>1: Dle technické zprávy, výkresových příloh projektové dokumentace a dle TKP staveb státních drah. Dle výkazů materiálu projektu. Dle tabulky kubatur projektanta. 
2: ASFALTOVÝ BETON STŘEDNĚZRNNÝ (ACO11)  40 mm    
3: Skladba MK 
4: 5,0</t>
  </si>
  <si>
    <t>582611</t>
  </si>
  <si>
    <t>KRYTY Z BETON DLAŽDIC SE ZÁMKEM ŠEDÝCH TL 60MM DO LOŽE Z KAM</t>
  </si>
  <si>
    <t>1: Dle technické zprávy, výkresových příloh projektové dokumentace. Dle výkazů materiálu projektu. Dle tabulky kubatur projektanta. 
2: LOŽE Z DRTI FRAKCE 4/8 tl. 40 mm 
3: SKLADBA CHODNÍKU  
4: BETONOVÁ DLAŽBA    200x100   ŠEDÉ BARVY  tl. 60 mm 
5: 153,70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</si>
  <si>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</si>
  <si>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</si>
  <si>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</si>
  <si>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1: Dle technické zprávy, výkresových příloh projektové dokumentace. Dle výkazů materiálu projektu. Dle tabulky kubatur projektanta. 
2: LOŽE Z DRTI FRAKCE 4/8    tl. 40 mm 
3: SKLADBA CHODNÍKU  
4: BETONOVÁ DLAŽBA kontrastní barva RELIÉFNÍ  200x100 tl. 60 mm 
5: 16,30</t>
  </si>
  <si>
    <t>917223</t>
  </si>
  <si>
    <t>SILNIČNÍ A CHODNÍKOVÉ OBRUBY Z BETONOVÝCH OBRUBNÍKŮ ŠÍŘ 100MM</t>
  </si>
  <si>
    <t>1: Dle technické zprávy, výkresových příloh projektové dokumentace. Dle výkazů materiálu projektu. Dle tabulky kubatur projektanta. 
2: Betonový chodníkový obrubník      BO 10/25 
3: 12,0+19,0+23,0+20,0+17,0+16,0</t>
  </si>
  <si>
    <t>Položka zahrnuje:  
dodání a pokládku betonových obrubníků o rozměrech předepsaných zadávací dokumentací  
betonové lože i boční betonovou opěrku.</t>
  </si>
  <si>
    <t>1: Dle technické zprávy, výkresových příloh projektové dokumentace. Dle výkazů materiálu projektu. Dle tabulky kubatur projektanta. 
2: Betonový silniční obrubník             BO 15/25 
3: 15,0+21,0+12,0+10,0 
4: Betonový silniční obrubník             BO 15/15 
5: 2,0+8,0+5,0</t>
  </si>
  <si>
    <t>1: Dle technické zprávy, výkresových příloh projektové dokumentace. Dle výkazů materiálu projektu. Dle tabulky kubatur projektanta. 
2: Dvouřádek ze žulových kostek střední velikosti 
3: 8,0*2</t>
  </si>
  <si>
    <t>Položka zahrnuje:  
dodání a pokládku jedné řady dlažebních kostek o rozměrech předepsaných zadávací dokumentací  
betonové lože i boční betonovou opěrku.</t>
  </si>
  <si>
    <t>1: Dle technické zprávy, výkresových příloh projektové dokumentace. Dle výkazů materiálu projektu. Dle tabulky kubatur projektanta. 
2: Zařezání hrany komunikace v tl.100 mm 
3: 6,0</t>
  </si>
  <si>
    <t>1: Dle technické zprávy, výkresových příloh projektové dokumentace. Dle výkazů materiálu projektu. Dle tabulky kubatur projektanta. 
2: Asfaltová zálivka 
3: 6,0</t>
  </si>
  <si>
    <t>1: Dle technické zprávy, výkresových příloh projektové dokumentace. Dle výkazů materiálu projektu. Dle tabulky kubatur projektanta. 
2: 1,50</t>
  </si>
  <si>
    <t>1: viz pol. 17120 
2: 170,0*1,90</t>
  </si>
  <si>
    <t>1: viz pol. 11313 - asfalt 
2: 6,30*2,20 
3: viz pol. 11373 - frézování asfaltu 
4: 0,550*2,20</t>
  </si>
  <si>
    <t>R015140</t>
  </si>
  <si>
    <t>POPLATKY ZA LIKVIDACI ODPADŮ NEKONTAMINOVANÝCH - 17 01 01 BETON Z DEMOLIC OBJEKTŮ, ZÁKLADŮ TV - , VČ.DOPRAVY</t>
  </si>
  <si>
    <t>1: viz pol. 11315 - beton 
2: 6,0*2,20 
3: viz pol. 11318 - bet. dlažba 
4: 0,360*2,20 
5: viz pol. 96615 - beton 
6: 1,50*2,20 
7: viz pol. 96616 - ŽB 
8: 1,0*2,40</t>
  </si>
  <si>
    <t>1: viz pol. 11332 - kamenivo 
2: 21,50*2,05</t>
  </si>
  <si>
    <t>SO 01-04-3</t>
  </si>
  <si>
    <t>Účelová komunikace na parcele č. 812/1</t>
  </si>
  <si>
    <t>1: Dle technické zprávy, výkresových příloh projektové dokumentace. Dle výkazů materiálu projektu. Dle tabulky kubatur projektanta. 
2: Odstranění stávající místní komunikace 
3: Asfalt bez přítomnosti dehtu tl. 90 mm 
4: 54,0*0,090</t>
  </si>
  <si>
    <t>1: Dle technické zprávy, výkresových příloh projektové dokumentace. Dle výkazů materiálu projektu. Dle tabulky kubatur projektanta. 
2: Demolice betonové plochy 
3: Beton tl. 200 mm 
4: 2,0*0,20</t>
  </si>
  <si>
    <t>1: Dle technické zprávy, výkresových příloh projektové dokumentace. Dle výkazů materiálu projektu. Dle tabulky kubatur projektanta. 
2: Odstranění stávající místní komunikace 
3: štěrkodrť s hlínou tl. 200 mm 
4: 54,0*0,20 
5: Demolice betonové plochy 
6: štěrkodrť s hlínou tl. 100 mm 
7: 2,0*0,10 
8: Demolice nezpevněné plochy 
9: štěrkodrť s hlínou tl. 200 mm 
10: 44,0*0,20</t>
  </si>
  <si>
    <t>1: Dle technické zprávy, výkresových příloh projektové dokumentace. Dle výkazů materiálu projektu. Dle tabulky kubatur projektanta. 
2: Výkopy (20% ruční výkop) 
3: místní komunikace 
4: 162,0*0,390 
5: Výkopy z výměnné vrstvy v tloušťce 250mm 
6: 162,0*0,250</t>
  </si>
  <si>
    <t>1: Dle technické zprávy, výkresových příloh projektové dokumentace. Dle výkazů materiálu projektu. Dle tabulky kubatur projektanta. 
2: výkop rýhy pro drenáž 
3: 31,0*0,450*0,40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</si>
  <si>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</si>
  <si>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výkop - viz pol. 12373 
2: 103,680 
3: výkopy - viz pol. 13273 
4: 5,580 
5: zásyp zeminou - viz pol. 17411 
6: -2,0</t>
  </si>
  <si>
    <t>1: Dle technické zprávy, výkresových příloh projektové dokumentace. Dle výkazů materiálu projektu. Dle tabulky kubatur projektanta. 
2: Úprava zemní pláně 
3: 130,0+32,0</t>
  </si>
  <si>
    <t>1: Dle technické zprávy, výkresových příloh projektové dokumentace. Dle výkazů materiálu projektu. Dle tabulky kubatur projektanta. 
2: Ohumusování a osetí travním semenem v tl. 100 mm 
3: 50,0+45,0+45,0</t>
  </si>
  <si>
    <t>1: Dle technické zprávy, výkresových příloh projektové dokumentace. Dle výkazů materiálu projektu. Dle tabulky kubatur projektanta. 
2: Ohumusování a osetí travním semenem v tl. 100 mm 
3: 140,0</t>
  </si>
  <si>
    <t>1: Dle technické zprávy, výkresových příloh projektové dokumentace. Dle výkazů materiálu projektu. Dle tabulky kubatur projektanta. 
2: Ohumusování a osetí travním semenem v tl. 100 mm 
3: 10 l / m2 
4: 140,0*0,010</t>
  </si>
  <si>
    <t>1: Dle technické zprávy, výkresových příloh projektové dokumentace. Dle výkazů materiálu projektu. Dle tabulky kubatur projektanta. 
2: viz pol. 18231 
3: 140,0*0,10</t>
  </si>
  <si>
    <t>1: Dle technické zprávy, výkresových příloh projektové dokumentace. Dle výkazů materiálu projektu. Dle tabulky kubatur projektanta. 
2: drenáž  - štěrkodrť frakce 16-32       
3: 31,0*0,40*0,40</t>
  </si>
  <si>
    <t>položka zahrnuje dodávku předepsaného kameniva, mimostaveništní a vnitrostaveništní dopravu a jeho uložení není-li v zadávací dokumentaci uvedeno jinak, jedná se o nakupovaný materiál</t>
  </si>
  <si>
    <t>1: Dle technické zprávy, výkresových příloh projektové dokumentace. Dle výkazů materiálu projektu. Dle tabulky kubatur projektanta. 
2: Separační netkaná geotextílie 400 g/m2 
3: 162,0*1,30</t>
  </si>
  <si>
    <t>28997D</t>
  </si>
  <si>
    <t>OPLÁŠTĚNÍ (ZPEVNĚNÍ) Z GEOTEXTILIE DO 400G/M2</t>
  </si>
  <si>
    <t>1: Dle technické zprávy, výkresových příloh projektové dokumentace. Dle výkazů materiálu projektu. Dle tabulky kubatur projektanta. 
2: drenáž - filtrační a separační geotextilie 400 g/m2 
3: 31,0*1,60*1,30</t>
  </si>
  <si>
    <t>1: Dle technické zprávy, výkresových příloh projektové dokumentace. Dle výkazů materiálu projektu. Dle tabulky kubatur projektanta. 
2: Pískové lože drenáže 
3: 31,0*0,050*0,40</t>
  </si>
  <si>
    <t>položka zahrnuje dodávku předepsaného kameniva, mimostaveništní a vnitrostaveništní dopravu a jeho uložení  
není-li v zadávací dokumentaci uvedeno jinak, jedná se o nakupovaný materiál</t>
  </si>
  <si>
    <t>1: Dle technické zprávy, výkresových příloh projektové dokumentace a dle TKP staveb státních drah. Dle výkazů materiálu projektu. Dle tabulky kubatur projektanta. 
2: OBALOVANÉ KAMENIVO STŘEDNĚZRNNÉ (ACP16+)  50 mm 
3: 104,0*1,15</t>
  </si>
  <si>
    <t>1: Dle technické zprávy, výkresových příloh projektové dokumentace. Dle výkazů materiálu projektu. Dle tabulky kubatur projektanta. 
2: ŠTĚRKODRŤ FRAKCE 0/32    ŠD   150mm 
3: Skladba ÚK 
4: 104,0*1,15</t>
  </si>
  <si>
    <t>1: Dle technické zprávy, výkresových příloh projektové dokumentace. Dle výkazů materiálu projektu. Dle tabulky kubatur projektanta. 
2: ŠTĚRKODRŤ FRAKCE 0/63   ŠD   170mm 
3: Skladba ÚK 
4: 104,0*1,25 
5: SKLADBA ÚČELOVÉ KOMUNIKACE – PORCH ZE ŠTĚRKODRTI 
6: ŠTĚRKODRŤ FRAKCE 0/32   ŠD   200mm 
7: 28,0</t>
  </si>
  <si>
    <t>1: Dle technické zprávy, výkresových příloh projektové dokumentace. Dle výkazů materiálu projektu. Dle tabulky kubatur projektanta. 
2: Výměnná vrstva z kameniva fr. 0-63 mm v tloušťce 250mm 
3: 130,0+32,0 
4: SKLADBA ÚČELOVÉ KOMUNIKACE – PORCH ZE ŠTĚRKODRTI 
5: ŠTĚRKODRŤ FRAKCE 0/63   ŠD   220mm 
6: 28,0*1,15</t>
  </si>
  <si>
    <t>1: Dle technické zprávy, výkresových příloh projektové dokumentace. Dle výkazů materiálu projektu. Dle tabulky kubatur projektanta. 
2: Nezpevněná krajnice tl. 150 mm (ŠD 0/32) 
3: (32,0+36,0)*0,50</t>
  </si>
  <si>
    <t>1: Dle technické zprávy, výkresových příloh projektové dokumentace. Dle výkazů materiálu projektu. Dle tabulky kubatur projektanta. 
2: INFILTRAČNÍ POSTŘIK (PI)     1,00 kg/m2 
3: 104,0*1,15</t>
  </si>
  <si>
    <t>1: Dle technické zprávy, výkresových příloh projektové dokumentace. Dle výkazů materiálu projektu. Dle tabulky kubatur projektanta. 
2: SPOJOVACÍ POSTŘIK KATIONAKTIVNÍ EMULZÍ (PS,A)  0,30 kg/m2 
3: 104,0*1,05</t>
  </si>
  <si>
    <t>1: Dle technické zprávy, výkresových příloh projektové dokumentace a dle TKP staveb státních drah. Dle výkazů materiálu projektu. Dle tabulky kubatur projektanta. 
2: ASFALTOVÝ BETON STŘEDNĚZRNNÝ (ACO11)  40 mm    
3: Skladba ÚK 
4: 104,0</t>
  </si>
  <si>
    <t>875272</t>
  </si>
  <si>
    <t>POTRUBÍ DREN Z TRUB PLAST (I FLEXIBIL) DN DO 100MM DĚROVANÝCH</t>
  </si>
  <si>
    <t>1: Dle technické zprávy, výkresových příloh projektové dokumentace. Dle výkazů materiálu projektu. Dle tabulky kubatur projektanta. 
2: Drenážní potrubí DN 100 
3: 31,0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</si>
  <si>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</si>
  <si>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1: Dle technické zprávy, výkresových příloh projektové dokumentace. Dle výkazů materiálu projektu. Dle tabulky kubatur projektanta. 
2: Zařezání hrany komunikace v tl.100 mm 
3: 21,0</t>
  </si>
  <si>
    <t>1: Dle technické zprávy, výkresových příloh projektové dokumentace. Dle výkazů materiálu projektu. Dle tabulky kubatur projektanta. 
2: Asfaltová zálivka 
3: 21,0</t>
  </si>
  <si>
    <t>1: viz pol. 17120 
2: 107,260*1,90</t>
  </si>
  <si>
    <t>1: viz pol. 11313 - asfalt 
2: 4,860*2,20</t>
  </si>
  <si>
    <t>1: viz pol. 11315 - beton 
2: 0,40*2,20 
3: viz pol. 96615 - beton 
4: 1,50*2,20 
5: viz pol. 96616 - ŽB 
6: 1,0*2,40</t>
  </si>
  <si>
    <t>1: viz pol. 11332 - kamenivo 
2: 19,80*2,05</t>
  </si>
  <si>
    <t>SO 01-04-4</t>
  </si>
  <si>
    <t>Účelová komunikace na parcele č. 732/8</t>
  </si>
  <si>
    <t>1: Dle technické zprávy, výkresových příloh projektové dokumentace. Dle výkazů materiálu projektu. Dle tabulky kubatur projektanta. 
2: Odstranění stávající místní komunikace 
3: Asfalt bez přítomnosti dehtu tl. 90 mm 
4: 135,0*0,090</t>
  </si>
  <si>
    <t>1: Dle technické zprávy, výkresových příloh projektové dokumentace. Dle výkazů materiálu projektu. Dle tabulky kubatur projektanta. 
2: Demolice betonové plochy 
3: Beton tl. 200 mm 
4: 185,0*0,20</t>
  </si>
  <si>
    <t>1: Dle technické zprávy, výkresových příloh projektové dokumentace. Dle výkazů materiálu projektu. Dle tabulky kubatur projektanta. 
2: Odstranění stávající místní komunikace 
3: štěrkodrť s hlínou tl. 200 mm 
4: 135,0*0,20 
5: Demolice betonové plochy 
6: štěrkodrť s hlínou tl. 100 mm 
7: 185,0*0,10</t>
  </si>
  <si>
    <t>1: Dle technické zprávy, výkresových příloh projektové dokumentace. Dle výkazů materiálu projektu. Dle tabulky kubatur projektanta. 
2: Výkopy (20% ruční výkop) 
3: 306,0*0,410 
4: Výkopy z výměnné vrstvy v tloušťce 250mm 
5: 306,0*0,250</t>
  </si>
  <si>
    <t>1: Dle technické zprávy, výkresových příloh projektové dokumentace. Dle výkazů materiálu projektu. Dle tabulky kubatur projektanta. 
2: výkop rýhy pro drenáž 
3: 17,0*0,450*0,40</t>
  </si>
  <si>
    <t>1: výkop - viz pol. 12373 
2: 201,960 
3: výkopy - viz pol. 13273 
4: 3,060 
5: zásyp zeminou - viz pol. 17411 
6: -10,0</t>
  </si>
  <si>
    <t>1: Dle technické zprávy, výkresových příloh projektové dokumentace. Dle výkazů materiálu projektu. Dle tabulky kubatur projektanta. 
2: Dosyp (zemina získaná z výkopů) 
3: 10,0</t>
  </si>
  <si>
    <t>1: Dle technické zprávy, výkresových příloh projektové dokumentace. Dle výkazů materiálu projektu. Dle tabulky kubatur projektanta. 
2: Úprava zemní pláně 
3: 306,0</t>
  </si>
  <si>
    <t>1: Dle technické zprávy, výkresových příloh projektové dokumentace. Dle výkazů materiálu projektu. Dle tabulky kubatur projektanta. 
2: Ohumusování a osetí travním semenem v tl. 100 mm 
3: 38,0+45,0</t>
  </si>
  <si>
    <t>1: Dle technické zprávy, výkresových příloh projektové dokumentace. Dle výkazů materiálu projektu. Dle tabulky kubatur projektanta. 
2: Ohumusování a osetí travním semenem v tl. 100 mm 
3: 83,0</t>
  </si>
  <si>
    <t>1: Dle technické zprávy, výkresových příloh projektové dokumentace. Dle výkazů materiálu projektu. Dle tabulky kubatur projektanta. 
2: Ohumusování a osetí travním semenem v tl. 100 mm 
3: 10 l / m2 
4: 83,0*0,010</t>
  </si>
  <si>
    <t>1: Dle technické zprávy, výkresových příloh projektové dokumentace. Dle výkazů materiálu projektu. Dle tabulky kubatur projektanta. 
2: viz pol. 18231 
3: 83,0*0,10</t>
  </si>
  <si>
    <t>1: Dle technické zprávy, výkresových příloh projektové dokumentace. Dle výkazů materiálu projektu. Dle tabulky kubatur projektanta. 
2: drenáž  - štěrkodrť frakce 16-32       
3: 17,0*0,40*0,40</t>
  </si>
  <si>
    <t>1: Dle technické zprávy, výkresových příloh projektové dokumentace. Dle výkazů materiálu projektu. Dle tabulky kubatur projektanta. 
2: Separační netkaná geotextílie 400 g/m2 
3: 306,0*1,30</t>
  </si>
  <si>
    <t>1: Dle technické zprávy, výkresových příloh projektové dokumentace. Dle výkazů materiálu projektu. Dle tabulky kubatur projektanta. 
2: drenáž - filtrační a separační geotextilie 400 g/m2 
3: 17,0*1,60*1,30</t>
  </si>
  <si>
    <t>1: Dle technické zprávy, výkresových příloh projektové dokumentace. Dle výkazů materiálu projektu. Dle tabulky kubatur projektanta. 
2: Pískové lože drenáže 
3: 17,0*0,050*0,40</t>
  </si>
  <si>
    <t>1: Dle technické zprávy, výkresových příloh projektové dokumentace a dle TKP staveb státních drah. Dle výkazů materiálu projektu. Dle tabulky kubatur projektanta. 
2: OBALOVANÉ KAMENIVO STŘEDNĚZRNNÉ (ACP16+)  50 mm 
3: 245,0*1,1</t>
  </si>
  <si>
    <t>1: Dle technické zprávy, výkresových příloh projektové dokumentace. Dle výkazů materiálu projektu. Dle tabulky kubatur projektanta. 
2: ŠTĚRKODRŤ FRAKCE 0/32    ŠD   150mm 
3: Skladba ÚK 
4: 245,0*1,15</t>
  </si>
  <si>
    <t>1: Dle technické zprávy, výkresových příloh projektové dokumentace. Dle výkazů materiálu projektu. Dle tabulky kubatur projektanta. 
2: ŠTĚRKODRŤ FRAKCE 0/63   ŠD   170mm 
3: Skladba ÚK 
4: 245,0*1,25</t>
  </si>
  <si>
    <t>1: Dle technické zprávy, výkresových příloh projektové dokumentace. Dle výkazů materiálu projektu. Dle tabulky kubatur projektanta. 
2: Výměnná vrstva z kameniva fr. 0-63 mm v tloušťce 250mm 
3: 306,0</t>
  </si>
  <si>
    <t>1: Dle technické zprávy, výkresových příloh projektové dokumentace. Dle výkazů materiálu projektu. Dle tabulky kubatur projektanta. 
2: Nezpevněná krajnice tl. 150 mm (ŠD 0/32) 
3: (32,0+12,0+6,0)*0,50</t>
  </si>
  <si>
    <t>1: Dle technické zprávy, výkresových příloh projektové dokumentace. Dle výkazů materiálu projektu. Dle tabulky kubatur projektanta. 
2: INFILTRAČNÍ POSTŘIK (PI)     1,00 kg/m2 
3: Skladba ÚK 
4: 245,0*1,15</t>
  </si>
  <si>
    <t>1: Dle technické zprávy, výkresových příloh projektové dokumentace. Dle výkazů materiálu projektu. Dle tabulky kubatur projektanta. 
2: SPOJOVACÍ POSTŘIK KATIONAKTIVNÍ EMULZÍ (PS,A)  0,30 kg/m2 
3: Skladba ÚK 
4: 245,0*1,05</t>
  </si>
  <si>
    <t>572223</t>
  </si>
  <si>
    <t>SPOJOVACÍ POSTŘIK Z EMULZE DO 1,0KG/M2</t>
  </si>
  <si>
    <t>1: Dle technické zprávy, výkresových příloh projektové dokumentace. Dle výkazů materiálu projektu. Dle tabulky kubatur projektanta. 
2: SPOJOVACÍ POSTŘIK KATIONAKTIVNÍ EMULZÍ (PS,A)  0,60 kg/m2 
3: Skladba ÚK 
4: 245,0*1,1</t>
  </si>
  <si>
    <t>1: Dle technické zprávy, výkresových příloh projektové dokumentace a dle TKP staveb státních drah. Dle výkazů materiálu projektu. Dle tabulky kubatur projektanta. 
2: ASFALTOVÝ BETON STŘEDNĚZRNNÝ (ACO11)  40 mm    
3: Skladba ÚK 
4: 245,0</t>
  </si>
  <si>
    <t>1: Dle technické zprávy, výkresových příloh projektové dokumentace. Dle výkazů materiálu projektu. Dle tabulky kubatur projektanta. 
2: ASFALTOVÝ BETON HRUBOZRNNÝ   ACL16+ 60 mm 
3: Skladba ÚK 
4: 245,0*1,05</t>
  </si>
  <si>
    <t>1: Dle technické zprávy, výkresových příloh projektové dokumentace. Dle výkazů materiálu projektu. Dle tabulky kubatur projektanta. 
2: Drenážní potrubí DN 100 
3: 10,0+7,0</t>
  </si>
  <si>
    <t>1: Dle technické zprávy, výkresových příloh projektové dokumentace. Dle výkazů materiálu projektu. Dle tabulky kubatur projektanta. 
2: 3,0</t>
  </si>
  <si>
    <t>1: viz pol. 17120 
2: 195,020*1,90</t>
  </si>
  <si>
    <t>1: viz pol. 11313 - asfalt 
2: 12,50*2,20</t>
  </si>
  <si>
    <t>1: viz pol. 11315 - beton 
2: 37,0*2,20 
3: viz pol. 96615 - beton 
4: 3,0*2,20 
5: viz pol. 96616 - ŽB 
6: 1,50*2,40</t>
  </si>
  <si>
    <t>1: viz pol. 11332 - kamenivo 
2: 45,50*2,05</t>
  </si>
  <si>
    <t>E.3</t>
  </si>
  <si>
    <t>Trakční energetická zařízení</t>
  </si>
  <si>
    <t>E.3.9</t>
  </si>
  <si>
    <t>Přeložky mimodrážních sdělovacích vedení</t>
  </si>
  <si>
    <t>SO 01-05</t>
  </si>
  <si>
    <t>Přeložka sdělovacího kabelu CETIN</t>
  </si>
  <si>
    <t>R015225</t>
  </si>
  <si>
    <t>SOUBOR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</si>
</sst>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7" x14ac:knownFonts="1">
    <font>
      <sz val="10"/>
      <name val="Arial"/>
    </font>
    <font>
      <b/>
      <sz val="16"/>
      <color rgb="FF000000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4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2" xfId="6" applyFont="1" applyFill="1" applyBorder="1"/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4" fillId="2" borderId="0" xfId="6" applyFont="1" applyFill="1"/>
    <xf numFmtId="0" fontId="4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4" fillId="2" borderId="2" xfId="6" applyFont="1" applyFill="1" applyBorder="1"/>
    <xf numFmtId="0" fontId="4" fillId="2" borderId="2" xfId="6" applyFont="1" applyFill="1" applyBorder="1" applyAlignment="1">
      <alignment horizontal="left"/>
    </xf>
    <xf numFmtId="0" fontId="0" fillId="0" borderId="1" xfId="6" applyFont="1" applyBorder="1"/>
    <xf numFmtId="0" fontId="0" fillId="2" borderId="5" xfId="6" applyFont="1" applyFill="1" applyBorder="1"/>
    <xf numFmtId="0" fontId="2" fillId="2" borderId="5" xfId="6" applyFont="1" applyFill="1" applyBorder="1" applyAlignment="1">
      <alignment horizontal="right"/>
    </xf>
    <xf numFmtId="0" fontId="2" fillId="2" borderId="5" xfId="6" applyFont="1" applyFill="1" applyBorder="1" applyAlignment="1">
      <alignment wrapText="1"/>
    </xf>
    <xf numFmtId="4" fontId="2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2" fillId="2" borderId="2" xfId="6" applyFont="1" applyFill="1" applyBorder="1" applyAlignment="1">
      <alignment horizontal="right"/>
    </xf>
    <xf numFmtId="4" fontId="2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4" fillId="2" borderId="0" xfId="6" applyFont="1" applyFill="1" applyAlignment="1">
      <alignment horizontal="right"/>
    </xf>
    <xf numFmtId="0" fontId="0" fillId="2" borderId="0" xfId="6" applyFont="1" applyFill="1"/>
    <xf numFmtId="0" fontId="4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5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0+O11+O16+O45+O54+O87+O144+O153+O186+O203</f>
        <v>0</v>
      </c>
      <c r="P2" t="s">
        <v>22</v>
      </c>
    </row>
    <row r="3" spans="1:18" ht="15" customHeight="1" x14ac:dyDescent="0.25">
      <c r="A3" t="s">
        <v>2</v>
      </c>
      <c r="B3" s="7" t="s">
        <v>4</v>
      </c>
      <c r="C3" s="30" t="s">
        <v>5</v>
      </c>
      <c r="D3" s="31"/>
      <c r="E3" s="8" t="s">
        <v>6</v>
      </c>
      <c r="F3" s="1"/>
      <c r="G3" s="5"/>
      <c r="H3" s="4" t="s">
        <v>24</v>
      </c>
      <c r="I3" s="28">
        <f>0+I11+I16+I45+I54+I87+I144+I153+I186+I203</f>
        <v>0</v>
      </c>
      <c r="O3" t="s">
        <v>19</v>
      </c>
      <c r="P3" t="s">
        <v>23</v>
      </c>
    </row>
    <row r="4" spans="1:18" ht="15" customHeight="1" x14ac:dyDescent="0.25">
      <c r="A4" t="s">
        <v>7</v>
      </c>
      <c r="B4" s="7" t="s">
        <v>8</v>
      </c>
      <c r="C4" s="30" t="s">
        <v>9</v>
      </c>
      <c r="D4" s="31"/>
      <c r="E4" s="8" t="s">
        <v>10</v>
      </c>
      <c r="F4" s="1"/>
      <c r="G4" s="1"/>
      <c r="H4" s="6"/>
      <c r="I4" s="6"/>
      <c r="O4" t="s">
        <v>20</v>
      </c>
      <c r="P4" t="s">
        <v>23</v>
      </c>
    </row>
    <row r="5" spans="1:18" ht="12.75" customHeight="1" x14ac:dyDescent="0.25">
      <c r="A5" t="s">
        <v>11</v>
      </c>
      <c r="B5" s="7" t="s">
        <v>8</v>
      </c>
      <c r="C5" s="30" t="s">
        <v>12</v>
      </c>
      <c r="D5" s="31"/>
      <c r="E5" s="8" t="s">
        <v>13</v>
      </c>
      <c r="F5" s="1"/>
      <c r="G5" s="1"/>
      <c r="H5" s="1"/>
      <c r="I5" s="1"/>
      <c r="O5" t="s">
        <v>20</v>
      </c>
      <c r="P5" t="s">
        <v>23</v>
      </c>
    </row>
    <row r="6" spans="1:18" ht="12.75" customHeight="1" x14ac:dyDescent="0.25">
      <c r="A6" t="s">
        <v>14</v>
      </c>
      <c r="B6" s="7" t="s">
        <v>8</v>
      </c>
      <c r="C6" s="30" t="s">
        <v>15</v>
      </c>
      <c r="D6" s="31"/>
      <c r="E6" s="8" t="s">
        <v>16</v>
      </c>
      <c r="F6" s="1"/>
      <c r="G6" s="1"/>
      <c r="H6" s="1"/>
      <c r="I6" s="1"/>
    </row>
    <row r="7" spans="1:18" ht="12.75" customHeight="1" x14ac:dyDescent="0.25">
      <c r="A7" t="s">
        <v>17</v>
      </c>
      <c r="B7" s="10" t="s">
        <v>18</v>
      </c>
      <c r="C7" s="32" t="s">
        <v>24</v>
      </c>
      <c r="D7" s="33"/>
      <c r="E7" s="11" t="s">
        <v>25</v>
      </c>
      <c r="F7" s="3"/>
      <c r="G7" s="3"/>
      <c r="H7" s="3"/>
      <c r="I7" s="3"/>
    </row>
    <row r="8" spans="1:18" ht="12.75" customHeight="1" x14ac:dyDescent="0.2">
      <c r="A8" s="29" t="s">
        <v>26</v>
      </c>
      <c r="B8" s="29" t="s">
        <v>28</v>
      </c>
      <c r="C8" s="29" t="s">
        <v>30</v>
      </c>
      <c r="D8" s="29" t="s">
        <v>31</v>
      </c>
      <c r="E8" s="29" t="s">
        <v>32</v>
      </c>
      <c r="F8" s="29" t="s">
        <v>34</v>
      </c>
      <c r="G8" s="29" t="s">
        <v>36</v>
      </c>
      <c r="H8" s="29" t="s">
        <v>37</v>
      </c>
      <c r="I8" s="29"/>
    </row>
    <row r="9" spans="1:18" ht="12.75" customHeight="1" x14ac:dyDescent="0.2">
      <c r="A9" s="29"/>
      <c r="B9" s="29"/>
      <c r="C9" s="29"/>
      <c r="D9" s="29"/>
      <c r="E9" s="29"/>
      <c r="F9" s="29"/>
      <c r="G9" s="29"/>
      <c r="H9" s="9" t="s">
        <v>38</v>
      </c>
      <c r="I9" s="9" t="s">
        <v>40</v>
      </c>
    </row>
    <row r="10" spans="1:18" ht="12.75" customHeight="1" x14ac:dyDescent="0.2">
      <c r="A10" s="9" t="s">
        <v>27</v>
      </c>
      <c r="B10" s="9" t="s">
        <v>29</v>
      </c>
      <c r="C10" s="9" t="s">
        <v>23</v>
      </c>
      <c r="D10" s="9" t="s">
        <v>21</v>
      </c>
      <c r="E10" s="9" t="s">
        <v>33</v>
      </c>
      <c r="F10" s="9" t="s">
        <v>35</v>
      </c>
      <c r="G10" s="9" t="s">
        <v>22</v>
      </c>
      <c r="H10" s="9" t="s">
        <v>39</v>
      </c>
      <c r="I10" s="9" t="s">
        <v>41</v>
      </c>
    </row>
    <row r="11" spans="1:18" ht="12.75" customHeight="1" x14ac:dyDescent="0.2">
      <c r="A11" s="13" t="s">
        <v>42</v>
      </c>
      <c r="B11" s="13"/>
      <c r="C11" s="14" t="s">
        <v>27</v>
      </c>
      <c r="D11" s="13"/>
      <c r="E11" s="15" t="s">
        <v>43</v>
      </c>
      <c r="F11" s="13"/>
      <c r="G11" s="13"/>
      <c r="H11" s="13"/>
      <c r="I11" s="16">
        <f>0+Q11</f>
        <v>0</v>
      </c>
      <c r="O11">
        <f>0+R11</f>
        <v>0</v>
      </c>
      <c r="Q11">
        <f>0+I12</f>
        <v>0</v>
      </c>
      <c r="R11">
        <f>0+O12</f>
        <v>0</v>
      </c>
    </row>
    <row r="12" spans="1:18" x14ac:dyDescent="0.2">
      <c r="A12" s="12" t="s">
        <v>44</v>
      </c>
      <c r="B12" s="17" t="s">
        <v>29</v>
      </c>
      <c r="C12" s="17" t="s">
        <v>45</v>
      </c>
      <c r="D12" s="12" t="s">
        <v>46</v>
      </c>
      <c r="E12" s="18" t="s">
        <v>47</v>
      </c>
      <c r="F12" s="19" t="s">
        <v>48</v>
      </c>
      <c r="G12" s="20">
        <v>1</v>
      </c>
      <c r="H12" s="21">
        <v>0</v>
      </c>
      <c r="I12" s="21">
        <f>ROUND(ROUND(H12,2)*ROUND(G12,3),2)</f>
        <v>0</v>
      </c>
      <c r="O12">
        <f>(I12*21)/100</f>
        <v>0</v>
      </c>
      <c r="P12" t="s">
        <v>27</v>
      </c>
    </row>
    <row r="13" spans="1:18" x14ac:dyDescent="0.2">
      <c r="A13" s="22" t="s">
        <v>49</v>
      </c>
      <c r="E13" s="23" t="s">
        <v>50</v>
      </c>
    </row>
    <row r="14" spans="1:18" x14ac:dyDescent="0.2">
      <c r="A14" s="24" t="s">
        <v>51</v>
      </c>
      <c r="E14" s="25" t="s">
        <v>46</v>
      </c>
    </row>
    <row r="15" spans="1:18" ht="38.25" x14ac:dyDescent="0.2">
      <c r="A15" t="s">
        <v>52</v>
      </c>
      <c r="E15" s="23" t="s">
        <v>53</v>
      </c>
    </row>
    <row r="16" spans="1:18" ht="12.75" customHeight="1" x14ac:dyDescent="0.2">
      <c r="A16" s="3" t="s">
        <v>42</v>
      </c>
      <c r="B16" s="3"/>
      <c r="C16" s="26" t="s">
        <v>29</v>
      </c>
      <c r="D16" s="3"/>
      <c r="E16" s="15" t="s">
        <v>54</v>
      </c>
      <c r="F16" s="3"/>
      <c r="G16" s="3"/>
      <c r="H16" s="3"/>
      <c r="I16" s="27">
        <f>0+Q16</f>
        <v>0</v>
      </c>
      <c r="O16">
        <f>0+R16</f>
        <v>0</v>
      </c>
      <c r="Q16">
        <f>0+I17+I21+I25+I29+I33+I37+I41</f>
        <v>0</v>
      </c>
      <c r="R16">
        <f>0+O17+O21+O25+O29+O33+O37+O41</f>
        <v>0</v>
      </c>
    </row>
    <row r="17" spans="1:16" x14ac:dyDescent="0.2">
      <c r="A17" s="12" t="s">
        <v>44</v>
      </c>
      <c r="B17" s="17" t="s">
        <v>23</v>
      </c>
      <c r="C17" s="17" t="s">
        <v>55</v>
      </c>
      <c r="D17" s="12" t="s">
        <v>46</v>
      </c>
      <c r="E17" s="18" t="s">
        <v>56</v>
      </c>
      <c r="F17" s="19" t="s">
        <v>57</v>
      </c>
      <c r="G17" s="20">
        <v>1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27</v>
      </c>
    </row>
    <row r="18" spans="1:16" x14ac:dyDescent="0.2">
      <c r="A18" s="22" t="s">
        <v>49</v>
      </c>
      <c r="E18" s="23" t="s">
        <v>46</v>
      </c>
    </row>
    <row r="19" spans="1:16" x14ac:dyDescent="0.2">
      <c r="A19" s="24" t="s">
        <v>51</v>
      </c>
      <c r="E19" s="25" t="s">
        <v>58</v>
      </c>
    </row>
    <row r="20" spans="1:16" ht="318.75" x14ac:dyDescent="0.2">
      <c r="A20" t="s">
        <v>52</v>
      </c>
      <c r="E20" s="23" t="s">
        <v>59</v>
      </c>
    </row>
    <row r="21" spans="1:16" x14ac:dyDescent="0.2">
      <c r="A21" s="12" t="s">
        <v>44</v>
      </c>
      <c r="B21" s="17" t="s">
        <v>21</v>
      </c>
      <c r="C21" s="17" t="s">
        <v>60</v>
      </c>
      <c r="D21" s="12" t="s">
        <v>46</v>
      </c>
      <c r="E21" s="18" t="s">
        <v>61</v>
      </c>
      <c r="F21" s="19" t="s">
        <v>57</v>
      </c>
      <c r="G21" s="20">
        <v>18.899999999999999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27</v>
      </c>
    </row>
    <row r="22" spans="1:16" x14ac:dyDescent="0.2">
      <c r="A22" s="22" t="s">
        <v>49</v>
      </c>
      <c r="E22" s="23" t="s">
        <v>46</v>
      </c>
    </row>
    <row r="23" spans="1:16" ht="38.25" x14ac:dyDescent="0.2">
      <c r="A23" s="24" t="s">
        <v>51</v>
      </c>
      <c r="E23" s="25" t="s">
        <v>62</v>
      </c>
    </row>
    <row r="24" spans="1:16" ht="318.75" x14ac:dyDescent="0.2">
      <c r="A24" t="s">
        <v>52</v>
      </c>
      <c r="E24" s="23" t="s">
        <v>59</v>
      </c>
    </row>
    <row r="25" spans="1:16" x14ac:dyDescent="0.2">
      <c r="A25" s="12" t="s">
        <v>44</v>
      </c>
      <c r="B25" s="17" t="s">
        <v>33</v>
      </c>
      <c r="C25" s="17" t="s">
        <v>63</v>
      </c>
      <c r="D25" s="12" t="s">
        <v>46</v>
      </c>
      <c r="E25" s="18" t="s">
        <v>64</v>
      </c>
      <c r="F25" s="19" t="s">
        <v>65</v>
      </c>
      <c r="G25" s="20">
        <v>52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27</v>
      </c>
    </row>
    <row r="26" spans="1:16" x14ac:dyDescent="0.2">
      <c r="A26" s="22" t="s">
        <v>49</v>
      </c>
      <c r="E26" s="23" t="s">
        <v>46</v>
      </c>
    </row>
    <row r="27" spans="1:16" x14ac:dyDescent="0.2">
      <c r="A27" s="24" t="s">
        <v>51</v>
      </c>
      <c r="E27" s="25" t="s">
        <v>66</v>
      </c>
    </row>
    <row r="28" spans="1:16" ht="25.5" x14ac:dyDescent="0.2">
      <c r="A28" t="s">
        <v>52</v>
      </c>
      <c r="E28" s="23" t="s">
        <v>67</v>
      </c>
    </row>
    <row r="29" spans="1:16" x14ac:dyDescent="0.2">
      <c r="A29" s="12" t="s">
        <v>44</v>
      </c>
      <c r="B29" s="17" t="s">
        <v>35</v>
      </c>
      <c r="C29" s="17" t="s">
        <v>68</v>
      </c>
      <c r="D29" s="12" t="s">
        <v>46</v>
      </c>
      <c r="E29" s="18" t="s">
        <v>69</v>
      </c>
      <c r="F29" s="19" t="s">
        <v>57</v>
      </c>
      <c r="G29" s="20">
        <v>19.899999999999999</v>
      </c>
      <c r="H29" s="21">
        <v>0</v>
      </c>
      <c r="I29" s="21">
        <f>ROUND(ROUND(H29,2)*ROUND(G29,3),2)</f>
        <v>0</v>
      </c>
      <c r="O29">
        <f>(I29*21)/100</f>
        <v>0</v>
      </c>
      <c r="P29" t="s">
        <v>27</v>
      </c>
    </row>
    <row r="30" spans="1:16" x14ac:dyDescent="0.2">
      <c r="A30" s="22" t="s">
        <v>49</v>
      </c>
      <c r="E30" s="23" t="s">
        <v>46</v>
      </c>
    </row>
    <row r="31" spans="1:16" x14ac:dyDescent="0.2">
      <c r="A31" s="24" t="s">
        <v>51</v>
      </c>
      <c r="E31" s="25" t="s">
        <v>46</v>
      </c>
    </row>
    <row r="32" spans="1:16" ht="229.5" x14ac:dyDescent="0.2">
      <c r="A32" t="s">
        <v>52</v>
      </c>
      <c r="E32" s="23" t="s">
        <v>70</v>
      </c>
    </row>
    <row r="33" spans="1:18" x14ac:dyDescent="0.2">
      <c r="A33" s="12" t="s">
        <v>44</v>
      </c>
      <c r="B33" s="17" t="s">
        <v>22</v>
      </c>
      <c r="C33" s="17" t="s">
        <v>71</v>
      </c>
      <c r="D33" s="12" t="s">
        <v>46</v>
      </c>
      <c r="E33" s="18" t="s">
        <v>72</v>
      </c>
      <c r="F33" s="19" t="s">
        <v>57</v>
      </c>
      <c r="G33" s="20">
        <v>5.04</v>
      </c>
      <c r="H33" s="21">
        <v>0</v>
      </c>
      <c r="I33" s="21">
        <f>ROUND(ROUND(H33,2)*ROUND(G33,3),2)</f>
        <v>0</v>
      </c>
      <c r="O33">
        <f>(I33*21)/100</f>
        <v>0</v>
      </c>
      <c r="P33" t="s">
        <v>27</v>
      </c>
    </row>
    <row r="34" spans="1:18" x14ac:dyDescent="0.2">
      <c r="A34" s="22" t="s">
        <v>49</v>
      </c>
      <c r="E34" s="23" t="s">
        <v>46</v>
      </c>
    </row>
    <row r="35" spans="1:18" x14ac:dyDescent="0.2">
      <c r="A35" s="24" t="s">
        <v>51</v>
      </c>
      <c r="E35" s="25" t="s">
        <v>73</v>
      </c>
    </row>
    <row r="36" spans="1:18" ht="229.5" x14ac:dyDescent="0.2">
      <c r="A36" t="s">
        <v>52</v>
      </c>
      <c r="E36" s="23" t="s">
        <v>74</v>
      </c>
    </row>
    <row r="37" spans="1:18" x14ac:dyDescent="0.2">
      <c r="A37" s="12" t="s">
        <v>44</v>
      </c>
      <c r="B37" s="17" t="s">
        <v>75</v>
      </c>
      <c r="C37" s="17" t="s">
        <v>76</v>
      </c>
      <c r="D37" s="12" t="s">
        <v>46</v>
      </c>
      <c r="E37" s="18" t="s">
        <v>77</v>
      </c>
      <c r="F37" s="19" t="s">
        <v>78</v>
      </c>
      <c r="G37" s="20">
        <v>144</v>
      </c>
      <c r="H37" s="21">
        <v>0</v>
      </c>
      <c r="I37" s="21">
        <f>ROUND(ROUND(H37,2)*ROUND(G37,3),2)</f>
        <v>0</v>
      </c>
      <c r="O37">
        <f>(I37*21)/100</f>
        <v>0</v>
      </c>
      <c r="P37" t="s">
        <v>27</v>
      </c>
    </row>
    <row r="38" spans="1:18" x14ac:dyDescent="0.2">
      <c r="A38" s="22" t="s">
        <v>49</v>
      </c>
      <c r="E38" s="23" t="s">
        <v>46</v>
      </c>
    </row>
    <row r="39" spans="1:18" x14ac:dyDescent="0.2">
      <c r="A39" s="24" t="s">
        <v>51</v>
      </c>
      <c r="E39" s="25" t="s">
        <v>79</v>
      </c>
    </row>
    <row r="40" spans="1:18" x14ac:dyDescent="0.2">
      <c r="A40" t="s">
        <v>52</v>
      </c>
      <c r="E40" s="23" t="s">
        <v>80</v>
      </c>
    </row>
    <row r="41" spans="1:18" ht="25.5" x14ac:dyDescent="0.2">
      <c r="A41" s="12" t="s">
        <v>44</v>
      </c>
      <c r="B41" s="17" t="s">
        <v>81</v>
      </c>
      <c r="C41" s="17" t="s">
        <v>82</v>
      </c>
      <c r="D41" s="12" t="s">
        <v>46</v>
      </c>
      <c r="E41" s="18" t="s">
        <v>83</v>
      </c>
      <c r="F41" s="19" t="s">
        <v>65</v>
      </c>
      <c r="G41" s="20">
        <v>10</v>
      </c>
      <c r="H41" s="21">
        <v>0</v>
      </c>
      <c r="I41" s="21">
        <f>ROUND(ROUND(H41,2)*ROUND(G41,3),2)</f>
        <v>0</v>
      </c>
      <c r="O41">
        <f>(I41*21)/100</f>
        <v>0</v>
      </c>
      <c r="P41" t="s">
        <v>27</v>
      </c>
    </row>
    <row r="42" spans="1:18" x14ac:dyDescent="0.2">
      <c r="A42" s="22" t="s">
        <v>49</v>
      </c>
      <c r="E42" s="23" t="s">
        <v>46</v>
      </c>
    </row>
    <row r="43" spans="1:18" x14ac:dyDescent="0.2">
      <c r="A43" s="24" t="s">
        <v>51</v>
      </c>
      <c r="E43" s="25" t="s">
        <v>46</v>
      </c>
    </row>
    <row r="44" spans="1:18" ht="114.75" x14ac:dyDescent="0.2">
      <c r="A44" t="s">
        <v>52</v>
      </c>
      <c r="E44" s="23" t="s">
        <v>84</v>
      </c>
    </row>
    <row r="45" spans="1:18" ht="12.75" customHeight="1" x14ac:dyDescent="0.2">
      <c r="A45" s="3" t="s">
        <v>42</v>
      </c>
      <c r="B45" s="3"/>
      <c r="C45" s="26" t="s">
        <v>85</v>
      </c>
      <c r="D45" s="3"/>
      <c r="E45" s="15" t="s">
        <v>86</v>
      </c>
      <c r="F45" s="3"/>
      <c r="G45" s="3"/>
      <c r="H45" s="3"/>
      <c r="I45" s="27">
        <f>0+Q45</f>
        <v>0</v>
      </c>
      <c r="O45">
        <f>0+R45</f>
        <v>0</v>
      </c>
      <c r="Q45">
        <f>0+I46+I50</f>
        <v>0</v>
      </c>
      <c r="R45">
        <f>0+O46+O50</f>
        <v>0</v>
      </c>
    </row>
    <row r="46" spans="1:18" ht="25.5" x14ac:dyDescent="0.2">
      <c r="A46" s="12" t="s">
        <v>44</v>
      </c>
      <c r="B46" s="17" t="s">
        <v>39</v>
      </c>
      <c r="C46" s="17" t="s">
        <v>87</v>
      </c>
      <c r="D46" s="12" t="s">
        <v>46</v>
      </c>
      <c r="E46" s="18" t="s">
        <v>88</v>
      </c>
      <c r="F46" s="19" t="s">
        <v>65</v>
      </c>
      <c r="G46" s="20">
        <v>165</v>
      </c>
      <c r="H46" s="21">
        <v>0</v>
      </c>
      <c r="I46" s="21">
        <f>ROUND(ROUND(H46,2)*ROUND(G46,3),2)</f>
        <v>0</v>
      </c>
      <c r="O46">
        <f>(I46*21)/100</f>
        <v>0</v>
      </c>
      <c r="P46" t="s">
        <v>27</v>
      </c>
    </row>
    <row r="47" spans="1:18" x14ac:dyDescent="0.2">
      <c r="A47" s="22" t="s">
        <v>49</v>
      </c>
      <c r="E47" s="23" t="s">
        <v>46</v>
      </c>
    </row>
    <row r="48" spans="1:18" x14ac:dyDescent="0.2">
      <c r="A48" s="24" t="s">
        <v>51</v>
      </c>
      <c r="E48" s="25" t="s">
        <v>89</v>
      </c>
    </row>
    <row r="49" spans="1:18" ht="89.25" x14ac:dyDescent="0.2">
      <c r="A49" t="s">
        <v>52</v>
      </c>
      <c r="E49" s="23" t="s">
        <v>90</v>
      </c>
    </row>
    <row r="50" spans="1:18" ht="25.5" x14ac:dyDescent="0.2">
      <c r="A50" s="12" t="s">
        <v>44</v>
      </c>
      <c r="B50" s="17" t="s">
        <v>41</v>
      </c>
      <c r="C50" s="17" t="s">
        <v>91</v>
      </c>
      <c r="D50" s="12" t="s">
        <v>46</v>
      </c>
      <c r="E50" s="18" t="s">
        <v>92</v>
      </c>
      <c r="F50" s="19" t="s">
        <v>93</v>
      </c>
      <c r="G50" s="20">
        <v>8</v>
      </c>
      <c r="H50" s="21">
        <v>0</v>
      </c>
      <c r="I50" s="21">
        <f>ROUND(ROUND(H50,2)*ROUND(G50,3),2)</f>
        <v>0</v>
      </c>
      <c r="O50">
        <f>(I50*21)/100</f>
        <v>0</v>
      </c>
      <c r="P50" t="s">
        <v>27</v>
      </c>
    </row>
    <row r="51" spans="1:18" x14ac:dyDescent="0.2">
      <c r="A51" s="22" t="s">
        <v>49</v>
      </c>
      <c r="E51" s="23" t="s">
        <v>46</v>
      </c>
    </row>
    <row r="52" spans="1:18" x14ac:dyDescent="0.2">
      <c r="A52" s="24" t="s">
        <v>51</v>
      </c>
      <c r="E52" s="25" t="s">
        <v>46</v>
      </c>
    </row>
    <row r="53" spans="1:18" ht="102" x14ac:dyDescent="0.2">
      <c r="A53" t="s">
        <v>52</v>
      </c>
      <c r="E53" s="23" t="s">
        <v>94</v>
      </c>
    </row>
    <row r="54" spans="1:18" ht="12.75" customHeight="1" x14ac:dyDescent="0.2">
      <c r="A54" s="3" t="s">
        <v>42</v>
      </c>
      <c r="B54" s="3"/>
      <c r="C54" s="26" t="s">
        <v>95</v>
      </c>
      <c r="D54" s="3"/>
      <c r="E54" s="15" t="s">
        <v>96</v>
      </c>
      <c r="F54" s="3"/>
      <c r="G54" s="3"/>
      <c r="H54" s="3"/>
      <c r="I54" s="27">
        <f>0+Q54</f>
        <v>0</v>
      </c>
      <c r="O54">
        <f>0+R54</f>
        <v>0</v>
      </c>
      <c r="Q54">
        <f>0+I55+I59+I63+I67+I71+I75+I79+I83</f>
        <v>0</v>
      </c>
      <c r="R54">
        <f>0+O55+O59+O63+O67+O71+O75+O79+O83</f>
        <v>0</v>
      </c>
    </row>
    <row r="55" spans="1:18" x14ac:dyDescent="0.2">
      <c r="A55" s="12" t="s">
        <v>44</v>
      </c>
      <c r="B55" s="17" t="s">
        <v>97</v>
      </c>
      <c r="C55" s="17" t="s">
        <v>98</v>
      </c>
      <c r="D55" s="12" t="s">
        <v>46</v>
      </c>
      <c r="E55" s="18" t="s">
        <v>99</v>
      </c>
      <c r="F55" s="19" t="s">
        <v>100</v>
      </c>
      <c r="G55" s="20">
        <v>2.8849999999999998</v>
      </c>
      <c r="H55" s="21">
        <v>0</v>
      </c>
      <c r="I55" s="21">
        <f>ROUND(ROUND(H55,2)*ROUND(G55,3),2)</f>
        <v>0</v>
      </c>
      <c r="O55">
        <f>(I55*21)/100</f>
        <v>0</v>
      </c>
      <c r="P55" t="s">
        <v>27</v>
      </c>
    </row>
    <row r="56" spans="1:18" x14ac:dyDescent="0.2">
      <c r="A56" s="22" t="s">
        <v>49</v>
      </c>
      <c r="E56" s="23" t="s">
        <v>46</v>
      </c>
    </row>
    <row r="57" spans="1:18" ht="51" x14ac:dyDescent="0.2">
      <c r="A57" s="24" t="s">
        <v>51</v>
      </c>
      <c r="E57" s="25" t="s">
        <v>101</v>
      </c>
    </row>
    <row r="58" spans="1:18" ht="204" x14ac:dyDescent="0.2">
      <c r="A58" t="s">
        <v>52</v>
      </c>
      <c r="E58" s="23" t="s">
        <v>102</v>
      </c>
    </row>
    <row r="59" spans="1:18" x14ac:dyDescent="0.2">
      <c r="A59" s="12" t="s">
        <v>103</v>
      </c>
      <c r="B59" s="17" t="s">
        <v>104</v>
      </c>
      <c r="C59" s="17" t="s">
        <v>105</v>
      </c>
      <c r="D59" s="12" t="s">
        <v>46</v>
      </c>
      <c r="E59" s="18" t="s">
        <v>106</v>
      </c>
      <c r="F59" s="19" t="s">
        <v>100</v>
      </c>
      <c r="G59" s="20">
        <v>2.8849999999999998</v>
      </c>
      <c r="H59" s="21">
        <v>0</v>
      </c>
      <c r="I59" s="21">
        <f>ROUND(ROUND(H59,2)*ROUND(G59,3),2)</f>
        <v>0</v>
      </c>
      <c r="O59">
        <f>(I59*21)/100</f>
        <v>0</v>
      </c>
      <c r="P59" t="s">
        <v>27</v>
      </c>
    </row>
    <row r="60" spans="1:18" x14ac:dyDescent="0.2">
      <c r="A60" s="22" t="s">
        <v>49</v>
      </c>
      <c r="E60" s="23" t="s">
        <v>46</v>
      </c>
    </row>
    <row r="61" spans="1:18" x14ac:dyDescent="0.2">
      <c r="A61" s="24" t="s">
        <v>51</v>
      </c>
      <c r="E61" s="25" t="s">
        <v>46</v>
      </c>
    </row>
    <row r="62" spans="1:18" ht="76.5" x14ac:dyDescent="0.2">
      <c r="A62" t="s">
        <v>52</v>
      </c>
      <c r="E62" s="23" t="s">
        <v>107</v>
      </c>
    </row>
    <row r="63" spans="1:18" x14ac:dyDescent="0.2">
      <c r="A63" s="12" t="s">
        <v>44</v>
      </c>
      <c r="B63" s="17" t="s">
        <v>108</v>
      </c>
      <c r="C63" s="17" t="s">
        <v>109</v>
      </c>
      <c r="D63" s="12" t="s">
        <v>46</v>
      </c>
      <c r="E63" s="18" t="s">
        <v>110</v>
      </c>
      <c r="F63" s="19" t="s">
        <v>100</v>
      </c>
      <c r="G63" s="20">
        <v>0.72</v>
      </c>
      <c r="H63" s="21">
        <v>0</v>
      </c>
      <c r="I63" s="21">
        <f>ROUND(ROUND(H63,2)*ROUND(G63,3),2)</f>
        <v>0</v>
      </c>
      <c r="O63">
        <f>(I63*21)/100</f>
        <v>0</v>
      </c>
      <c r="P63" t="s">
        <v>27</v>
      </c>
    </row>
    <row r="64" spans="1:18" x14ac:dyDescent="0.2">
      <c r="A64" s="22" t="s">
        <v>49</v>
      </c>
      <c r="E64" s="23" t="s">
        <v>46</v>
      </c>
    </row>
    <row r="65" spans="1:16" ht="25.5" x14ac:dyDescent="0.2">
      <c r="A65" s="24" t="s">
        <v>51</v>
      </c>
      <c r="E65" s="25" t="s">
        <v>111</v>
      </c>
    </row>
    <row r="66" spans="1:16" ht="204" x14ac:dyDescent="0.2">
      <c r="A66" t="s">
        <v>52</v>
      </c>
      <c r="E66" s="23" t="s">
        <v>112</v>
      </c>
    </row>
    <row r="67" spans="1:16" x14ac:dyDescent="0.2">
      <c r="A67" s="12" t="s">
        <v>103</v>
      </c>
      <c r="B67" s="17" t="s">
        <v>113</v>
      </c>
      <c r="C67" s="17" t="s">
        <v>114</v>
      </c>
      <c r="D67" s="12" t="s">
        <v>46</v>
      </c>
      <c r="E67" s="18" t="s">
        <v>115</v>
      </c>
      <c r="F67" s="19" t="s">
        <v>100</v>
      </c>
      <c r="G67" s="20">
        <v>0.72</v>
      </c>
      <c r="H67" s="21">
        <v>0</v>
      </c>
      <c r="I67" s="21">
        <f>ROUND(ROUND(H67,2)*ROUND(G67,3),2)</f>
        <v>0</v>
      </c>
      <c r="O67">
        <f>(I67*21)/100</f>
        <v>0</v>
      </c>
      <c r="P67" t="s">
        <v>27</v>
      </c>
    </row>
    <row r="68" spans="1:16" x14ac:dyDescent="0.2">
      <c r="A68" s="22" t="s">
        <v>49</v>
      </c>
      <c r="E68" s="23" t="s">
        <v>46</v>
      </c>
    </row>
    <row r="69" spans="1:16" x14ac:dyDescent="0.2">
      <c r="A69" s="24" t="s">
        <v>51</v>
      </c>
      <c r="E69" s="25" t="s">
        <v>46</v>
      </c>
    </row>
    <row r="70" spans="1:16" ht="76.5" x14ac:dyDescent="0.2">
      <c r="A70" t="s">
        <v>52</v>
      </c>
      <c r="E70" s="23" t="s">
        <v>107</v>
      </c>
    </row>
    <row r="71" spans="1:16" ht="25.5" x14ac:dyDescent="0.2">
      <c r="A71" s="12" t="s">
        <v>44</v>
      </c>
      <c r="B71" s="17" t="s">
        <v>116</v>
      </c>
      <c r="C71" s="17" t="s">
        <v>117</v>
      </c>
      <c r="D71" s="12" t="s">
        <v>46</v>
      </c>
      <c r="E71" s="18" t="s">
        <v>118</v>
      </c>
      <c r="F71" s="19" t="s">
        <v>93</v>
      </c>
      <c r="G71" s="20">
        <v>20</v>
      </c>
      <c r="H71" s="21">
        <v>0</v>
      </c>
      <c r="I71" s="21">
        <f>ROUND(ROUND(H71,2)*ROUND(G71,3),2)</f>
        <v>0</v>
      </c>
      <c r="O71">
        <f>(I71*21)/100</f>
        <v>0</v>
      </c>
      <c r="P71" t="s">
        <v>27</v>
      </c>
    </row>
    <row r="72" spans="1:16" x14ac:dyDescent="0.2">
      <c r="A72" s="22" t="s">
        <v>49</v>
      </c>
      <c r="E72" s="23" t="s">
        <v>46</v>
      </c>
    </row>
    <row r="73" spans="1:16" x14ac:dyDescent="0.2">
      <c r="A73" s="24" t="s">
        <v>51</v>
      </c>
      <c r="E73" s="25" t="s">
        <v>46</v>
      </c>
    </row>
    <row r="74" spans="1:16" ht="114.75" x14ac:dyDescent="0.2">
      <c r="A74" t="s">
        <v>52</v>
      </c>
      <c r="E74" s="23" t="s">
        <v>119</v>
      </c>
    </row>
    <row r="75" spans="1:16" ht="25.5" x14ac:dyDescent="0.2">
      <c r="A75" s="12" t="s">
        <v>44</v>
      </c>
      <c r="B75" s="17" t="s">
        <v>120</v>
      </c>
      <c r="C75" s="17" t="s">
        <v>121</v>
      </c>
      <c r="D75" s="12" t="s">
        <v>46</v>
      </c>
      <c r="E75" s="18" t="s">
        <v>122</v>
      </c>
      <c r="F75" s="19" t="s">
        <v>93</v>
      </c>
      <c r="G75" s="20">
        <v>2</v>
      </c>
      <c r="H75" s="21">
        <v>0</v>
      </c>
      <c r="I75" s="21">
        <f>ROUND(ROUND(H75,2)*ROUND(G75,3),2)</f>
        <v>0</v>
      </c>
      <c r="O75">
        <f>(I75*21)/100</f>
        <v>0</v>
      </c>
      <c r="P75" t="s">
        <v>27</v>
      </c>
    </row>
    <row r="76" spans="1:16" x14ac:dyDescent="0.2">
      <c r="A76" s="22" t="s">
        <v>49</v>
      </c>
      <c r="E76" s="23" t="s">
        <v>46</v>
      </c>
    </row>
    <row r="77" spans="1:16" x14ac:dyDescent="0.2">
      <c r="A77" s="24" t="s">
        <v>51</v>
      </c>
      <c r="E77" s="25" t="s">
        <v>46</v>
      </c>
    </row>
    <row r="78" spans="1:16" ht="114.75" x14ac:dyDescent="0.2">
      <c r="A78" t="s">
        <v>52</v>
      </c>
      <c r="E78" s="23" t="s">
        <v>119</v>
      </c>
    </row>
    <row r="79" spans="1:16" ht="25.5" x14ac:dyDescent="0.2">
      <c r="A79" s="12" t="s">
        <v>44</v>
      </c>
      <c r="B79" s="17" t="s">
        <v>123</v>
      </c>
      <c r="C79" s="17" t="s">
        <v>124</v>
      </c>
      <c r="D79" s="12" t="s">
        <v>46</v>
      </c>
      <c r="E79" s="18" t="s">
        <v>125</v>
      </c>
      <c r="F79" s="19" t="s">
        <v>93</v>
      </c>
      <c r="G79" s="20">
        <v>2</v>
      </c>
      <c r="H79" s="21">
        <v>0</v>
      </c>
      <c r="I79" s="21">
        <f>ROUND(ROUND(H79,2)*ROUND(G79,3),2)</f>
        <v>0</v>
      </c>
      <c r="O79">
        <f>(I79*21)/100</f>
        <v>0</v>
      </c>
      <c r="P79" t="s">
        <v>27</v>
      </c>
    </row>
    <row r="80" spans="1:16" x14ac:dyDescent="0.2">
      <c r="A80" s="22" t="s">
        <v>49</v>
      </c>
      <c r="E80" s="23" t="s">
        <v>46</v>
      </c>
    </row>
    <row r="81" spans="1:18" x14ac:dyDescent="0.2">
      <c r="A81" s="24" t="s">
        <v>51</v>
      </c>
      <c r="E81" s="25" t="s">
        <v>46</v>
      </c>
    </row>
    <row r="82" spans="1:18" ht="140.25" x14ac:dyDescent="0.2">
      <c r="A82" t="s">
        <v>52</v>
      </c>
      <c r="E82" s="23" t="s">
        <v>126</v>
      </c>
    </row>
    <row r="83" spans="1:18" x14ac:dyDescent="0.2">
      <c r="A83" s="12" t="s">
        <v>44</v>
      </c>
      <c r="B83" s="17" t="s">
        <v>127</v>
      </c>
      <c r="C83" s="17" t="s">
        <v>128</v>
      </c>
      <c r="D83" s="12" t="s">
        <v>46</v>
      </c>
      <c r="E83" s="18" t="s">
        <v>129</v>
      </c>
      <c r="F83" s="19" t="s">
        <v>93</v>
      </c>
      <c r="G83" s="20">
        <v>32</v>
      </c>
      <c r="H83" s="21">
        <v>0</v>
      </c>
      <c r="I83" s="21">
        <f>ROUND(ROUND(H83,2)*ROUND(G83,3),2)</f>
        <v>0</v>
      </c>
      <c r="O83">
        <f>(I83*21)/100</f>
        <v>0</v>
      </c>
      <c r="P83" t="s">
        <v>27</v>
      </c>
    </row>
    <row r="84" spans="1:18" x14ac:dyDescent="0.2">
      <c r="A84" s="22" t="s">
        <v>49</v>
      </c>
      <c r="E84" s="23" t="s">
        <v>46</v>
      </c>
    </row>
    <row r="85" spans="1:18" x14ac:dyDescent="0.2">
      <c r="A85" s="24" t="s">
        <v>51</v>
      </c>
      <c r="E85" s="25" t="s">
        <v>46</v>
      </c>
    </row>
    <row r="86" spans="1:18" ht="102" x14ac:dyDescent="0.2">
      <c r="A86" t="s">
        <v>52</v>
      </c>
      <c r="E86" s="23" t="s">
        <v>130</v>
      </c>
    </row>
    <row r="87" spans="1:18" ht="12.75" customHeight="1" x14ac:dyDescent="0.2">
      <c r="A87" s="3" t="s">
        <v>42</v>
      </c>
      <c r="B87" s="3"/>
      <c r="C87" s="26" t="s">
        <v>131</v>
      </c>
      <c r="D87" s="3"/>
      <c r="E87" s="15" t="s">
        <v>132</v>
      </c>
      <c r="F87" s="3"/>
      <c r="G87" s="3"/>
      <c r="H87" s="3"/>
      <c r="I87" s="27">
        <f>0+Q87</f>
        <v>0</v>
      </c>
      <c r="O87">
        <f>0+R87</f>
        <v>0</v>
      </c>
      <c r="Q87">
        <f>0+I88+I92+I96+I100+I104+I108+I112+I116+I120+I124+I128+I132+I136+I140</f>
        <v>0</v>
      </c>
      <c r="R87">
        <f>0+O88+O92+O96+O100+O104+O108+O112+O116+O120+O124+O128+O132+O136+O140</f>
        <v>0</v>
      </c>
    </row>
    <row r="88" spans="1:18" x14ac:dyDescent="0.2">
      <c r="A88" s="12" t="s">
        <v>44</v>
      </c>
      <c r="B88" s="17" t="s">
        <v>133</v>
      </c>
      <c r="C88" s="17" t="s">
        <v>134</v>
      </c>
      <c r="D88" s="12" t="s">
        <v>46</v>
      </c>
      <c r="E88" s="18" t="s">
        <v>135</v>
      </c>
      <c r="F88" s="19" t="s">
        <v>65</v>
      </c>
      <c r="G88" s="20">
        <v>5</v>
      </c>
      <c r="H88" s="21">
        <v>0</v>
      </c>
      <c r="I88" s="21">
        <f>ROUND(ROUND(H88,2)*ROUND(G88,3),2)</f>
        <v>0</v>
      </c>
      <c r="O88">
        <f>(I88*21)/100</f>
        <v>0</v>
      </c>
      <c r="P88" t="s">
        <v>27</v>
      </c>
    </row>
    <row r="89" spans="1:18" x14ac:dyDescent="0.2">
      <c r="A89" s="22" t="s">
        <v>49</v>
      </c>
      <c r="E89" s="23" t="s">
        <v>46</v>
      </c>
    </row>
    <row r="90" spans="1:18" x14ac:dyDescent="0.2">
      <c r="A90" s="24" t="s">
        <v>51</v>
      </c>
      <c r="E90" s="25" t="s">
        <v>46</v>
      </c>
    </row>
    <row r="91" spans="1:18" ht="114.75" x14ac:dyDescent="0.2">
      <c r="A91" t="s">
        <v>52</v>
      </c>
      <c r="E91" s="23" t="s">
        <v>136</v>
      </c>
    </row>
    <row r="92" spans="1:18" x14ac:dyDescent="0.2">
      <c r="A92" s="12" t="s">
        <v>103</v>
      </c>
      <c r="B92" s="17" t="s">
        <v>137</v>
      </c>
      <c r="C92" s="17" t="s">
        <v>138</v>
      </c>
      <c r="D92" s="12" t="s">
        <v>46</v>
      </c>
      <c r="E92" s="18" t="s">
        <v>139</v>
      </c>
      <c r="F92" s="19" t="s">
        <v>65</v>
      </c>
      <c r="G92" s="20">
        <v>5</v>
      </c>
      <c r="H92" s="21">
        <v>0</v>
      </c>
      <c r="I92" s="21">
        <f>ROUND(ROUND(H92,2)*ROUND(G92,3),2)</f>
        <v>0</v>
      </c>
      <c r="O92">
        <f>(I92*21)/100</f>
        <v>0</v>
      </c>
      <c r="P92" t="s">
        <v>27</v>
      </c>
    </row>
    <row r="93" spans="1:18" x14ac:dyDescent="0.2">
      <c r="A93" s="22" t="s">
        <v>49</v>
      </c>
      <c r="E93" s="23" t="s">
        <v>46</v>
      </c>
    </row>
    <row r="94" spans="1:18" x14ac:dyDescent="0.2">
      <c r="A94" s="24" t="s">
        <v>51</v>
      </c>
      <c r="E94" s="25" t="s">
        <v>46</v>
      </c>
    </row>
    <row r="95" spans="1:18" ht="114.75" x14ac:dyDescent="0.2">
      <c r="A95" t="s">
        <v>52</v>
      </c>
      <c r="E95" s="23" t="s">
        <v>140</v>
      </c>
    </row>
    <row r="96" spans="1:18" ht="25.5" x14ac:dyDescent="0.2">
      <c r="A96" s="12" t="s">
        <v>44</v>
      </c>
      <c r="B96" s="17" t="s">
        <v>141</v>
      </c>
      <c r="C96" s="17" t="s">
        <v>142</v>
      </c>
      <c r="D96" s="12" t="s">
        <v>46</v>
      </c>
      <c r="E96" s="18" t="s">
        <v>143</v>
      </c>
      <c r="F96" s="19" t="s">
        <v>93</v>
      </c>
      <c r="G96" s="20">
        <v>1</v>
      </c>
      <c r="H96" s="21">
        <v>0</v>
      </c>
      <c r="I96" s="21">
        <f>ROUND(ROUND(H96,2)*ROUND(G96,3),2)</f>
        <v>0</v>
      </c>
      <c r="O96">
        <f>(I96*21)/100</f>
        <v>0</v>
      </c>
      <c r="P96" t="s">
        <v>27</v>
      </c>
    </row>
    <row r="97" spans="1:16" x14ac:dyDescent="0.2">
      <c r="A97" s="22" t="s">
        <v>49</v>
      </c>
      <c r="E97" s="23" t="s">
        <v>46</v>
      </c>
    </row>
    <row r="98" spans="1:16" x14ac:dyDescent="0.2">
      <c r="A98" s="24" t="s">
        <v>51</v>
      </c>
      <c r="E98" s="25" t="s">
        <v>46</v>
      </c>
    </row>
    <row r="99" spans="1:16" ht="165.75" x14ac:dyDescent="0.2">
      <c r="A99" t="s">
        <v>52</v>
      </c>
      <c r="E99" s="23" t="s">
        <v>144</v>
      </c>
    </row>
    <row r="100" spans="1:16" x14ac:dyDescent="0.2">
      <c r="A100" s="12" t="s">
        <v>44</v>
      </c>
      <c r="B100" s="17" t="s">
        <v>145</v>
      </c>
      <c r="C100" s="17" t="s">
        <v>146</v>
      </c>
      <c r="D100" s="12" t="s">
        <v>46</v>
      </c>
      <c r="E100" s="18" t="s">
        <v>147</v>
      </c>
      <c r="F100" s="19" t="s">
        <v>93</v>
      </c>
      <c r="G100" s="20">
        <v>1</v>
      </c>
      <c r="H100" s="21">
        <v>0</v>
      </c>
      <c r="I100" s="21">
        <f>ROUND(ROUND(H100,2)*ROUND(G100,3),2)</f>
        <v>0</v>
      </c>
      <c r="O100">
        <f>(I100*21)/100</f>
        <v>0</v>
      </c>
      <c r="P100" t="s">
        <v>27</v>
      </c>
    </row>
    <row r="101" spans="1:16" x14ac:dyDescent="0.2">
      <c r="A101" s="22" t="s">
        <v>49</v>
      </c>
      <c r="E101" s="23" t="s">
        <v>46</v>
      </c>
    </row>
    <row r="102" spans="1:16" x14ac:dyDescent="0.2">
      <c r="A102" s="24" t="s">
        <v>51</v>
      </c>
      <c r="E102" s="25" t="s">
        <v>46</v>
      </c>
    </row>
    <row r="103" spans="1:16" ht="114.75" x14ac:dyDescent="0.2">
      <c r="A103" t="s">
        <v>52</v>
      </c>
      <c r="E103" s="23" t="s">
        <v>148</v>
      </c>
    </row>
    <row r="104" spans="1:16" x14ac:dyDescent="0.2">
      <c r="A104" s="12" t="s">
        <v>103</v>
      </c>
      <c r="B104" s="17" t="s">
        <v>149</v>
      </c>
      <c r="C104" s="17" t="s">
        <v>150</v>
      </c>
      <c r="D104" s="12" t="s">
        <v>46</v>
      </c>
      <c r="E104" s="18" t="s">
        <v>151</v>
      </c>
      <c r="F104" s="19" t="s">
        <v>93</v>
      </c>
      <c r="G104" s="20">
        <v>1</v>
      </c>
      <c r="H104" s="21">
        <v>0</v>
      </c>
      <c r="I104" s="21">
        <f>ROUND(ROUND(H104,2)*ROUND(G104,3),2)</f>
        <v>0</v>
      </c>
      <c r="O104">
        <f>(I104*21)/100</f>
        <v>0</v>
      </c>
      <c r="P104" t="s">
        <v>27</v>
      </c>
    </row>
    <row r="105" spans="1:16" x14ac:dyDescent="0.2">
      <c r="A105" s="22" t="s">
        <v>49</v>
      </c>
      <c r="E105" s="23" t="s">
        <v>46</v>
      </c>
    </row>
    <row r="106" spans="1:16" x14ac:dyDescent="0.2">
      <c r="A106" s="24" t="s">
        <v>51</v>
      </c>
      <c r="E106" s="25" t="s">
        <v>46</v>
      </c>
    </row>
    <row r="107" spans="1:16" ht="127.5" x14ac:dyDescent="0.2">
      <c r="A107" t="s">
        <v>52</v>
      </c>
      <c r="E107" s="23" t="s">
        <v>152</v>
      </c>
    </row>
    <row r="108" spans="1:16" x14ac:dyDescent="0.2">
      <c r="A108" s="12" t="s">
        <v>44</v>
      </c>
      <c r="B108" s="17" t="s">
        <v>153</v>
      </c>
      <c r="C108" s="17" t="s">
        <v>154</v>
      </c>
      <c r="D108" s="12" t="s">
        <v>46</v>
      </c>
      <c r="E108" s="18" t="s">
        <v>155</v>
      </c>
      <c r="F108" s="19" t="s">
        <v>93</v>
      </c>
      <c r="G108" s="20">
        <v>1</v>
      </c>
      <c r="H108" s="21">
        <v>0</v>
      </c>
      <c r="I108" s="21">
        <f>ROUND(ROUND(H108,2)*ROUND(G108,3),2)</f>
        <v>0</v>
      </c>
      <c r="O108">
        <f>(I108*21)/100</f>
        <v>0</v>
      </c>
      <c r="P108" t="s">
        <v>27</v>
      </c>
    </row>
    <row r="109" spans="1:16" x14ac:dyDescent="0.2">
      <c r="A109" s="22" t="s">
        <v>49</v>
      </c>
      <c r="E109" s="23" t="s">
        <v>46</v>
      </c>
    </row>
    <row r="110" spans="1:16" x14ac:dyDescent="0.2">
      <c r="A110" s="24" t="s">
        <v>51</v>
      </c>
      <c r="E110" s="25" t="s">
        <v>46</v>
      </c>
    </row>
    <row r="111" spans="1:16" ht="102" x14ac:dyDescent="0.2">
      <c r="A111" t="s">
        <v>52</v>
      </c>
      <c r="E111" s="23" t="s">
        <v>156</v>
      </c>
    </row>
    <row r="112" spans="1:16" x14ac:dyDescent="0.2">
      <c r="A112" s="12" t="s">
        <v>103</v>
      </c>
      <c r="B112" s="17" t="s">
        <v>157</v>
      </c>
      <c r="C112" s="17" t="s">
        <v>158</v>
      </c>
      <c r="D112" s="12" t="s">
        <v>46</v>
      </c>
      <c r="E112" s="18" t="s">
        <v>159</v>
      </c>
      <c r="F112" s="19" t="s">
        <v>93</v>
      </c>
      <c r="G112" s="20">
        <v>1</v>
      </c>
      <c r="H112" s="21">
        <v>0</v>
      </c>
      <c r="I112" s="21">
        <f>ROUND(ROUND(H112,2)*ROUND(G112,3),2)</f>
        <v>0</v>
      </c>
      <c r="O112">
        <f>(I112*21)/100</f>
        <v>0</v>
      </c>
      <c r="P112" t="s">
        <v>27</v>
      </c>
    </row>
    <row r="113" spans="1:16" x14ac:dyDescent="0.2">
      <c r="A113" s="22" t="s">
        <v>49</v>
      </c>
      <c r="E113" s="23" t="s">
        <v>46</v>
      </c>
    </row>
    <row r="114" spans="1:16" x14ac:dyDescent="0.2">
      <c r="A114" s="24" t="s">
        <v>51</v>
      </c>
      <c r="E114" s="25" t="s">
        <v>46</v>
      </c>
    </row>
    <row r="115" spans="1:16" ht="102" x14ac:dyDescent="0.2">
      <c r="A115" t="s">
        <v>52</v>
      </c>
      <c r="E115" s="23" t="s">
        <v>160</v>
      </c>
    </row>
    <row r="116" spans="1:16" x14ac:dyDescent="0.2">
      <c r="A116" s="12" t="s">
        <v>44</v>
      </c>
      <c r="B116" s="17" t="s">
        <v>161</v>
      </c>
      <c r="C116" s="17" t="s">
        <v>162</v>
      </c>
      <c r="D116" s="12" t="s">
        <v>46</v>
      </c>
      <c r="E116" s="18" t="s">
        <v>163</v>
      </c>
      <c r="F116" s="19" t="s">
        <v>93</v>
      </c>
      <c r="G116" s="20">
        <v>1</v>
      </c>
      <c r="H116" s="21">
        <v>0</v>
      </c>
      <c r="I116" s="21">
        <f>ROUND(ROUND(H116,2)*ROUND(G116,3),2)</f>
        <v>0</v>
      </c>
      <c r="O116">
        <f>(I116*21)/100</f>
        <v>0</v>
      </c>
      <c r="P116" t="s">
        <v>27</v>
      </c>
    </row>
    <row r="117" spans="1:16" x14ac:dyDescent="0.2">
      <c r="A117" s="22" t="s">
        <v>49</v>
      </c>
      <c r="E117" s="23" t="s">
        <v>46</v>
      </c>
    </row>
    <row r="118" spans="1:16" x14ac:dyDescent="0.2">
      <c r="A118" s="24" t="s">
        <v>51</v>
      </c>
      <c r="E118" s="25" t="s">
        <v>46</v>
      </c>
    </row>
    <row r="119" spans="1:16" ht="127.5" x14ac:dyDescent="0.2">
      <c r="A119" t="s">
        <v>52</v>
      </c>
      <c r="E119" s="23" t="s">
        <v>164</v>
      </c>
    </row>
    <row r="120" spans="1:16" x14ac:dyDescent="0.2">
      <c r="A120" s="12" t="s">
        <v>44</v>
      </c>
      <c r="B120" s="17" t="s">
        <v>165</v>
      </c>
      <c r="C120" s="17" t="s">
        <v>166</v>
      </c>
      <c r="D120" s="12" t="s">
        <v>46</v>
      </c>
      <c r="E120" s="18" t="s">
        <v>167</v>
      </c>
      <c r="F120" s="19" t="s">
        <v>93</v>
      </c>
      <c r="G120" s="20">
        <v>1</v>
      </c>
      <c r="H120" s="21">
        <v>0</v>
      </c>
      <c r="I120" s="21">
        <f>ROUND(ROUND(H120,2)*ROUND(G120,3),2)</f>
        <v>0</v>
      </c>
      <c r="O120">
        <f>(I120*21)/100</f>
        <v>0</v>
      </c>
      <c r="P120" t="s">
        <v>27</v>
      </c>
    </row>
    <row r="121" spans="1:16" x14ac:dyDescent="0.2">
      <c r="A121" s="22" t="s">
        <v>49</v>
      </c>
      <c r="E121" s="23" t="s">
        <v>46</v>
      </c>
    </row>
    <row r="122" spans="1:16" x14ac:dyDescent="0.2">
      <c r="A122" s="24" t="s">
        <v>51</v>
      </c>
      <c r="E122" s="25" t="s">
        <v>46</v>
      </c>
    </row>
    <row r="123" spans="1:16" ht="114.75" x14ac:dyDescent="0.2">
      <c r="A123" t="s">
        <v>52</v>
      </c>
      <c r="E123" s="23" t="s">
        <v>168</v>
      </c>
    </row>
    <row r="124" spans="1:16" x14ac:dyDescent="0.2">
      <c r="A124" s="12" t="s">
        <v>103</v>
      </c>
      <c r="B124" s="17" t="s">
        <v>169</v>
      </c>
      <c r="C124" s="17" t="s">
        <v>170</v>
      </c>
      <c r="D124" s="12" t="s">
        <v>46</v>
      </c>
      <c r="E124" s="18" t="s">
        <v>171</v>
      </c>
      <c r="F124" s="19" t="s">
        <v>93</v>
      </c>
      <c r="G124" s="20">
        <v>1</v>
      </c>
      <c r="H124" s="21">
        <v>0</v>
      </c>
      <c r="I124" s="21">
        <f>ROUND(ROUND(H124,2)*ROUND(G124,3),2)</f>
        <v>0</v>
      </c>
      <c r="O124">
        <f>(I124*21)/100</f>
        <v>0</v>
      </c>
      <c r="P124" t="s">
        <v>27</v>
      </c>
    </row>
    <row r="125" spans="1:16" x14ac:dyDescent="0.2">
      <c r="A125" s="22" t="s">
        <v>49</v>
      </c>
      <c r="E125" s="23" t="s">
        <v>46</v>
      </c>
    </row>
    <row r="126" spans="1:16" x14ac:dyDescent="0.2">
      <c r="A126" s="24" t="s">
        <v>51</v>
      </c>
      <c r="E126" s="25" t="s">
        <v>46</v>
      </c>
    </row>
    <row r="127" spans="1:16" ht="114.75" x14ac:dyDescent="0.2">
      <c r="A127" t="s">
        <v>52</v>
      </c>
      <c r="E127" s="23" t="s">
        <v>172</v>
      </c>
    </row>
    <row r="128" spans="1:16" x14ac:dyDescent="0.2">
      <c r="A128" s="12" t="s">
        <v>44</v>
      </c>
      <c r="B128" s="17" t="s">
        <v>173</v>
      </c>
      <c r="C128" s="17" t="s">
        <v>174</v>
      </c>
      <c r="D128" s="12" t="s">
        <v>46</v>
      </c>
      <c r="E128" s="18" t="s">
        <v>175</v>
      </c>
      <c r="F128" s="19" t="s">
        <v>93</v>
      </c>
      <c r="G128" s="20">
        <v>1</v>
      </c>
      <c r="H128" s="21">
        <v>0</v>
      </c>
      <c r="I128" s="21">
        <f>ROUND(ROUND(H128,2)*ROUND(G128,3),2)</f>
        <v>0</v>
      </c>
      <c r="O128">
        <f>(I128*21)/100</f>
        <v>0</v>
      </c>
      <c r="P128" t="s">
        <v>27</v>
      </c>
    </row>
    <row r="129" spans="1:18" x14ac:dyDescent="0.2">
      <c r="A129" s="22" t="s">
        <v>49</v>
      </c>
      <c r="E129" s="23" t="s">
        <v>46</v>
      </c>
    </row>
    <row r="130" spans="1:18" x14ac:dyDescent="0.2">
      <c r="A130" s="24" t="s">
        <v>51</v>
      </c>
      <c r="E130" s="25" t="s">
        <v>46</v>
      </c>
    </row>
    <row r="131" spans="1:18" ht="127.5" x14ac:dyDescent="0.2">
      <c r="A131" t="s">
        <v>52</v>
      </c>
      <c r="E131" s="23" t="s">
        <v>176</v>
      </c>
    </row>
    <row r="132" spans="1:18" x14ac:dyDescent="0.2">
      <c r="A132" s="12" t="s">
        <v>44</v>
      </c>
      <c r="B132" s="17" t="s">
        <v>177</v>
      </c>
      <c r="C132" s="17" t="s">
        <v>178</v>
      </c>
      <c r="D132" s="12" t="s">
        <v>46</v>
      </c>
      <c r="E132" s="18" t="s">
        <v>179</v>
      </c>
      <c r="F132" s="19" t="s">
        <v>93</v>
      </c>
      <c r="G132" s="20">
        <v>1</v>
      </c>
      <c r="H132" s="21">
        <v>0</v>
      </c>
      <c r="I132" s="21">
        <f>ROUND(ROUND(H132,2)*ROUND(G132,3),2)</f>
        <v>0</v>
      </c>
      <c r="O132">
        <f>(I132*21)/100</f>
        <v>0</v>
      </c>
      <c r="P132" t="s">
        <v>27</v>
      </c>
    </row>
    <row r="133" spans="1:18" x14ac:dyDescent="0.2">
      <c r="A133" s="22" t="s">
        <v>49</v>
      </c>
      <c r="E133" s="23" t="s">
        <v>46</v>
      </c>
    </row>
    <row r="134" spans="1:18" x14ac:dyDescent="0.2">
      <c r="A134" s="24" t="s">
        <v>51</v>
      </c>
      <c r="E134" s="25" t="s">
        <v>46</v>
      </c>
    </row>
    <row r="135" spans="1:18" ht="63.75" x14ac:dyDescent="0.2">
      <c r="A135" t="s">
        <v>52</v>
      </c>
      <c r="E135" s="23" t="s">
        <v>180</v>
      </c>
    </row>
    <row r="136" spans="1:18" x14ac:dyDescent="0.2">
      <c r="A136" s="12" t="s">
        <v>103</v>
      </c>
      <c r="B136" s="17" t="s">
        <v>181</v>
      </c>
      <c r="C136" s="17" t="s">
        <v>182</v>
      </c>
      <c r="D136" s="12" t="s">
        <v>46</v>
      </c>
      <c r="E136" s="18" t="s">
        <v>183</v>
      </c>
      <c r="F136" s="19" t="s">
        <v>93</v>
      </c>
      <c r="G136" s="20">
        <v>1</v>
      </c>
      <c r="H136" s="21">
        <v>0</v>
      </c>
      <c r="I136" s="21">
        <f>ROUND(ROUND(H136,2)*ROUND(G136,3),2)</f>
        <v>0</v>
      </c>
      <c r="O136">
        <f>(I136*21)/100</f>
        <v>0</v>
      </c>
      <c r="P136" t="s">
        <v>27</v>
      </c>
    </row>
    <row r="137" spans="1:18" x14ac:dyDescent="0.2">
      <c r="A137" s="22" t="s">
        <v>49</v>
      </c>
      <c r="E137" s="23" t="s">
        <v>46</v>
      </c>
    </row>
    <row r="138" spans="1:18" x14ac:dyDescent="0.2">
      <c r="A138" s="24" t="s">
        <v>51</v>
      </c>
      <c r="E138" s="25" t="s">
        <v>46</v>
      </c>
    </row>
    <row r="139" spans="1:18" ht="76.5" x14ac:dyDescent="0.2">
      <c r="A139" t="s">
        <v>52</v>
      </c>
      <c r="E139" s="23" t="s">
        <v>184</v>
      </c>
    </row>
    <row r="140" spans="1:18" x14ac:dyDescent="0.2">
      <c r="A140" s="12" t="s">
        <v>44</v>
      </c>
      <c r="B140" s="17" t="s">
        <v>185</v>
      </c>
      <c r="C140" s="17" t="s">
        <v>186</v>
      </c>
      <c r="D140" s="12" t="s">
        <v>46</v>
      </c>
      <c r="E140" s="18" t="s">
        <v>187</v>
      </c>
      <c r="F140" s="19" t="s">
        <v>93</v>
      </c>
      <c r="G140" s="20">
        <v>1</v>
      </c>
      <c r="H140" s="21">
        <v>0</v>
      </c>
      <c r="I140" s="21">
        <f>ROUND(ROUND(H140,2)*ROUND(G140,3),2)</f>
        <v>0</v>
      </c>
      <c r="O140">
        <f>(I140*21)/100</f>
        <v>0</v>
      </c>
      <c r="P140" t="s">
        <v>27</v>
      </c>
    </row>
    <row r="141" spans="1:18" x14ac:dyDescent="0.2">
      <c r="A141" s="22" t="s">
        <v>49</v>
      </c>
      <c r="E141" s="23" t="s">
        <v>46</v>
      </c>
    </row>
    <row r="142" spans="1:18" x14ac:dyDescent="0.2">
      <c r="A142" s="24" t="s">
        <v>51</v>
      </c>
      <c r="E142" s="25" t="s">
        <v>46</v>
      </c>
    </row>
    <row r="143" spans="1:18" ht="127.5" x14ac:dyDescent="0.2">
      <c r="A143" t="s">
        <v>52</v>
      </c>
      <c r="E143" s="23" t="s">
        <v>188</v>
      </c>
    </row>
    <row r="144" spans="1:18" ht="12.75" customHeight="1" x14ac:dyDescent="0.2">
      <c r="A144" s="3" t="s">
        <v>42</v>
      </c>
      <c r="B144" s="3"/>
      <c r="C144" s="26" t="s">
        <v>189</v>
      </c>
      <c r="D144" s="3"/>
      <c r="E144" s="15" t="s">
        <v>190</v>
      </c>
      <c r="F144" s="3"/>
      <c r="G144" s="3"/>
      <c r="H144" s="3"/>
      <c r="I144" s="27">
        <f>0+Q144</f>
        <v>0</v>
      </c>
      <c r="O144">
        <f>0+R144</f>
        <v>0</v>
      </c>
      <c r="Q144">
        <f>0+I145+I149</f>
        <v>0</v>
      </c>
      <c r="R144">
        <f>0+O145+O149</f>
        <v>0</v>
      </c>
    </row>
    <row r="145" spans="1:18" x14ac:dyDescent="0.2">
      <c r="A145" s="12" t="s">
        <v>44</v>
      </c>
      <c r="B145" s="17" t="s">
        <v>191</v>
      </c>
      <c r="C145" s="17" t="s">
        <v>192</v>
      </c>
      <c r="D145" s="12" t="s">
        <v>46</v>
      </c>
      <c r="E145" s="18" t="s">
        <v>193</v>
      </c>
      <c r="F145" s="19" t="s">
        <v>93</v>
      </c>
      <c r="G145" s="20">
        <v>1</v>
      </c>
      <c r="H145" s="21">
        <v>0</v>
      </c>
      <c r="I145" s="21">
        <f>ROUND(ROUND(H145,2)*ROUND(G145,3),2)</f>
        <v>0</v>
      </c>
      <c r="O145">
        <f>(I145*21)/100</f>
        <v>0</v>
      </c>
      <c r="P145" t="s">
        <v>27</v>
      </c>
    </row>
    <row r="146" spans="1:18" x14ac:dyDescent="0.2">
      <c r="A146" s="22" t="s">
        <v>49</v>
      </c>
      <c r="E146" s="23" t="s">
        <v>46</v>
      </c>
    </row>
    <row r="147" spans="1:18" x14ac:dyDescent="0.2">
      <c r="A147" s="24" t="s">
        <v>51</v>
      </c>
      <c r="E147" s="25" t="s">
        <v>46</v>
      </c>
    </row>
    <row r="148" spans="1:18" ht="127.5" x14ac:dyDescent="0.2">
      <c r="A148" t="s">
        <v>52</v>
      </c>
      <c r="E148" s="23" t="s">
        <v>194</v>
      </c>
    </row>
    <row r="149" spans="1:18" x14ac:dyDescent="0.2">
      <c r="A149" s="12" t="s">
        <v>44</v>
      </c>
      <c r="B149" s="17" t="s">
        <v>195</v>
      </c>
      <c r="C149" s="17" t="s">
        <v>196</v>
      </c>
      <c r="D149" s="12" t="s">
        <v>46</v>
      </c>
      <c r="E149" s="18" t="s">
        <v>197</v>
      </c>
      <c r="F149" s="19" t="s">
        <v>93</v>
      </c>
      <c r="G149" s="20">
        <v>1</v>
      </c>
      <c r="H149" s="21">
        <v>0</v>
      </c>
      <c r="I149" s="21">
        <f>ROUND(ROUND(H149,2)*ROUND(G149,3),2)</f>
        <v>0</v>
      </c>
      <c r="O149">
        <f>(I149*21)/100</f>
        <v>0</v>
      </c>
      <c r="P149" t="s">
        <v>27</v>
      </c>
    </row>
    <row r="150" spans="1:18" x14ac:dyDescent="0.2">
      <c r="A150" s="22" t="s">
        <v>49</v>
      </c>
      <c r="E150" s="23" t="s">
        <v>46</v>
      </c>
    </row>
    <row r="151" spans="1:18" x14ac:dyDescent="0.2">
      <c r="A151" s="24" t="s">
        <v>51</v>
      </c>
      <c r="E151" s="25" t="s">
        <v>46</v>
      </c>
    </row>
    <row r="152" spans="1:18" ht="140.25" x14ac:dyDescent="0.2">
      <c r="A152" t="s">
        <v>52</v>
      </c>
      <c r="E152" s="23" t="s">
        <v>198</v>
      </c>
    </row>
    <row r="153" spans="1:18" ht="12.75" customHeight="1" x14ac:dyDescent="0.2">
      <c r="A153" s="3" t="s">
        <v>42</v>
      </c>
      <c r="B153" s="3"/>
      <c r="C153" s="26" t="s">
        <v>199</v>
      </c>
      <c r="D153" s="3"/>
      <c r="E153" s="15" t="s">
        <v>200</v>
      </c>
      <c r="F153" s="3"/>
      <c r="G153" s="3"/>
      <c r="H153" s="3"/>
      <c r="I153" s="27">
        <f>0+Q153</f>
        <v>0</v>
      </c>
      <c r="O153">
        <f>0+R153</f>
        <v>0</v>
      </c>
      <c r="Q153">
        <f>0+I154+I158+I162+I166+I170+I174+I178+I182</f>
        <v>0</v>
      </c>
      <c r="R153">
        <f>0+O154+O158+O162+O166+O170+O174+O178+O182</f>
        <v>0</v>
      </c>
    </row>
    <row r="154" spans="1:18" x14ac:dyDescent="0.2">
      <c r="A154" s="12" t="s">
        <v>44</v>
      </c>
      <c r="B154" s="17" t="s">
        <v>201</v>
      </c>
      <c r="C154" s="17" t="s">
        <v>202</v>
      </c>
      <c r="D154" s="12" t="s">
        <v>46</v>
      </c>
      <c r="E154" s="18" t="s">
        <v>203</v>
      </c>
      <c r="F154" s="19" t="s">
        <v>93</v>
      </c>
      <c r="G154" s="20">
        <v>3</v>
      </c>
      <c r="H154" s="21">
        <v>0</v>
      </c>
      <c r="I154" s="21">
        <f>ROUND(ROUND(H154,2)*ROUND(G154,3),2)</f>
        <v>0</v>
      </c>
      <c r="O154">
        <f>(I154*21)/100</f>
        <v>0</v>
      </c>
      <c r="P154" t="s">
        <v>27</v>
      </c>
    </row>
    <row r="155" spans="1:18" x14ac:dyDescent="0.2">
      <c r="A155" s="22" t="s">
        <v>49</v>
      </c>
      <c r="E155" s="23" t="s">
        <v>46</v>
      </c>
    </row>
    <row r="156" spans="1:18" x14ac:dyDescent="0.2">
      <c r="A156" s="24" t="s">
        <v>51</v>
      </c>
      <c r="E156" s="25" t="s">
        <v>46</v>
      </c>
    </row>
    <row r="157" spans="1:18" ht="140.25" x14ac:dyDescent="0.2">
      <c r="A157" t="s">
        <v>52</v>
      </c>
      <c r="E157" s="23" t="s">
        <v>204</v>
      </c>
    </row>
    <row r="158" spans="1:18" x14ac:dyDescent="0.2">
      <c r="A158" s="12" t="s">
        <v>103</v>
      </c>
      <c r="B158" s="17" t="s">
        <v>205</v>
      </c>
      <c r="C158" s="17" t="s">
        <v>206</v>
      </c>
      <c r="D158" s="12" t="s">
        <v>46</v>
      </c>
      <c r="E158" s="18" t="s">
        <v>207</v>
      </c>
      <c r="F158" s="19" t="s">
        <v>93</v>
      </c>
      <c r="G158" s="20">
        <v>3</v>
      </c>
      <c r="H158" s="21">
        <v>0</v>
      </c>
      <c r="I158" s="21">
        <f>ROUND(ROUND(H158,2)*ROUND(G158,3),2)</f>
        <v>0</v>
      </c>
      <c r="O158">
        <f>(I158*21)/100</f>
        <v>0</v>
      </c>
      <c r="P158" t="s">
        <v>27</v>
      </c>
    </row>
    <row r="159" spans="1:18" x14ac:dyDescent="0.2">
      <c r="A159" s="22" t="s">
        <v>49</v>
      </c>
      <c r="E159" s="23" t="s">
        <v>46</v>
      </c>
    </row>
    <row r="160" spans="1:18" x14ac:dyDescent="0.2">
      <c r="A160" s="24" t="s">
        <v>51</v>
      </c>
      <c r="E160" s="25" t="s">
        <v>46</v>
      </c>
    </row>
    <row r="161" spans="1:16" ht="114.75" x14ac:dyDescent="0.2">
      <c r="A161" t="s">
        <v>52</v>
      </c>
      <c r="E161" s="23" t="s">
        <v>208</v>
      </c>
    </row>
    <row r="162" spans="1:16" x14ac:dyDescent="0.2">
      <c r="A162" s="12" t="s">
        <v>44</v>
      </c>
      <c r="B162" s="17" t="s">
        <v>209</v>
      </c>
      <c r="C162" s="17" t="s">
        <v>210</v>
      </c>
      <c r="D162" s="12" t="s">
        <v>46</v>
      </c>
      <c r="E162" s="18" t="s">
        <v>211</v>
      </c>
      <c r="F162" s="19" t="s">
        <v>93</v>
      </c>
      <c r="G162" s="20">
        <v>4</v>
      </c>
      <c r="H162" s="21">
        <v>0</v>
      </c>
      <c r="I162" s="21">
        <f>ROUND(ROUND(H162,2)*ROUND(G162,3),2)</f>
        <v>0</v>
      </c>
      <c r="O162">
        <f>(I162*21)/100</f>
        <v>0</v>
      </c>
      <c r="P162" t="s">
        <v>27</v>
      </c>
    </row>
    <row r="163" spans="1:16" x14ac:dyDescent="0.2">
      <c r="A163" s="22" t="s">
        <v>49</v>
      </c>
      <c r="E163" s="23" t="s">
        <v>46</v>
      </c>
    </row>
    <row r="164" spans="1:16" x14ac:dyDescent="0.2">
      <c r="A164" s="24" t="s">
        <v>51</v>
      </c>
      <c r="E164" s="25" t="s">
        <v>46</v>
      </c>
    </row>
    <row r="165" spans="1:16" ht="153" x14ac:dyDescent="0.2">
      <c r="A165" t="s">
        <v>52</v>
      </c>
      <c r="E165" s="23" t="s">
        <v>212</v>
      </c>
    </row>
    <row r="166" spans="1:16" x14ac:dyDescent="0.2">
      <c r="A166" s="12" t="s">
        <v>44</v>
      </c>
      <c r="B166" s="17" t="s">
        <v>213</v>
      </c>
      <c r="C166" s="17" t="s">
        <v>214</v>
      </c>
      <c r="D166" s="12" t="s">
        <v>46</v>
      </c>
      <c r="E166" s="18" t="s">
        <v>215</v>
      </c>
      <c r="F166" s="19" t="s">
        <v>93</v>
      </c>
      <c r="G166" s="20">
        <v>1</v>
      </c>
      <c r="H166" s="21">
        <v>0</v>
      </c>
      <c r="I166" s="21">
        <f>ROUND(ROUND(H166,2)*ROUND(G166,3),2)</f>
        <v>0</v>
      </c>
      <c r="O166">
        <f>(I166*21)/100</f>
        <v>0</v>
      </c>
      <c r="P166" t="s">
        <v>27</v>
      </c>
    </row>
    <row r="167" spans="1:16" x14ac:dyDescent="0.2">
      <c r="A167" s="22" t="s">
        <v>49</v>
      </c>
      <c r="E167" s="23" t="s">
        <v>46</v>
      </c>
    </row>
    <row r="168" spans="1:16" x14ac:dyDescent="0.2">
      <c r="A168" s="24" t="s">
        <v>51</v>
      </c>
      <c r="E168" s="25" t="s">
        <v>46</v>
      </c>
    </row>
    <row r="169" spans="1:16" ht="140.25" x14ac:dyDescent="0.2">
      <c r="A169" t="s">
        <v>52</v>
      </c>
      <c r="E169" s="23" t="s">
        <v>216</v>
      </c>
    </row>
    <row r="170" spans="1:16" x14ac:dyDescent="0.2">
      <c r="A170" s="12" t="s">
        <v>103</v>
      </c>
      <c r="B170" s="17" t="s">
        <v>217</v>
      </c>
      <c r="C170" s="17" t="s">
        <v>218</v>
      </c>
      <c r="D170" s="12" t="s">
        <v>46</v>
      </c>
      <c r="E170" s="18" t="s">
        <v>219</v>
      </c>
      <c r="F170" s="19" t="s">
        <v>93</v>
      </c>
      <c r="G170" s="20">
        <v>1</v>
      </c>
      <c r="H170" s="21">
        <v>0</v>
      </c>
      <c r="I170" s="21">
        <f>ROUND(ROUND(H170,2)*ROUND(G170,3),2)</f>
        <v>0</v>
      </c>
      <c r="O170">
        <f>(I170*21)/100</f>
        <v>0</v>
      </c>
      <c r="P170" t="s">
        <v>27</v>
      </c>
    </row>
    <row r="171" spans="1:16" x14ac:dyDescent="0.2">
      <c r="A171" s="22" t="s">
        <v>49</v>
      </c>
      <c r="E171" s="23" t="s">
        <v>46</v>
      </c>
    </row>
    <row r="172" spans="1:16" x14ac:dyDescent="0.2">
      <c r="A172" s="24" t="s">
        <v>51</v>
      </c>
      <c r="E172" s="25" t="s">
        <v>46</v>
      </c>
    </row>
    <row r="173" spans="1:16" ht="114.75" x14ac:dyDescent="0.2">
      <c r="A173" t="s">
        <v>52</v>
      </c>
      <c r="E173" s="23" t="s">
        <v>220</v>
      </c>
    </row>
    <row r="174" spans="1:16" x14ac:dyDescent="0.2">
      <c r="A174" s="12" t="s">
        <v>44</v>
      </c>
      <c r="B174" s="17" t="s">
        <v>221</v>
      </c>
      <c r="C174" s="17" t="s">
        <v>222</v>
      </c>
      <c r="D174" s="12" t="s">
        <v>46</v>
      </c>
      <c r="E174" s="18" t="s">
        <v>223</v>
      </c>
      <c r="F174" s="19" t="s">
        <v>93</v>
      </c>
      <c r="G174" s="20">
        <v>1</v>
      </c>
      <c r="H174" s="21">
        <v>0</v>
      </c>
      <c r="I174" s="21">
        <f>ROUND(ROUND(H174,2)*ROUND(G174,3),2)</f>
        <v>0</v>
      </c>
      <c r="O174">
        <f>(I174*21)/100</f>
        <v>0</v>
      </c>
      <c r="P174" t="s">
        <v>27</v>
      </c>
    </row>
    <row r="175" spans="1:16" x14ac:dyDescent="0.2">
      <c r="A175" s="22" t="s">
        <v>49</v>
      </c>
      <c r="E175" s="23" t="s">
        <v>46</v>
      </c>
    </row>
    <row r="176" spans="1:16" x14ac:dyDescent="0.2">
      <c r="A176" s="24" t="s">
        <v>51</v>
      </c>
      <c r="E176" s="25" t="s">
        <v>46</v>
      </c>
    </row>
    <row r="177" spans="1:18" ht="114.75" x14ac:dyDescent="0.2">
      <c r="A177" t="s">
        <v>52</v>
      </c>
      <c r="E177" s="23" t="s">
        <v>224</v>
      </c>
    </row>
    <row r="178" spans="1:18" x14ac:dyDescent="0.2">
      <c r="A178" s="12" t="s">
        <v>103</v>
      </c>
      <c r="B178" s="17" t="s">
        <v>225</v>
      </c>
      <c r="C178" s="17" t="s">
        <v>226</v>
      </c>
      <c r="D178" s="12" t="s">
        <v>46</v>
      </c>
      <c r="E178" s="18" t="s">
        <v>227</v>
      </c>
      <c r="F178" s="19" t="s">
        <v>93</v>
      </c>
      <c r="G178" s="20">
        <v>1</v>
      </c>
      <c r="H178" s="21">
        <v>0</v>
      </c>
      <c r="I178" s="21">
        <f>ROUND(ROUND(H178,2)*ROUND(G178,3),2)</f>
        <v>0</v>
      </c>
      <c r="O178">
        <f>(I178*21)/100</f>
        <v>0</v>
      </c>
      <c r="P178" t="s">
        <v>27</v>
      </c>
    </row>
    <row r="179" spans="1:18" x14ac:dyDescent="0.2">
      <c r="A179" s="22" t="s">
        <v>49</v>
      </c>
      <c r="E179" s="23" t="s">
        <v>46</v>
      </c>
    </row>
    <row r="180" spans="1:18" x14ac:dyDescent="0.2">
      <c r="A180" s="24" t="s">
        <v>51</v>
      </c>
      <c r="E180" s="25" t="s">
        <v>46</v>
      </c>
    </row>
    <row r="181" spans="1:18" ht="114.75" x14ac:dyDescent="0.2">
      <c r="A181" t="s">
        <v>52</v>
      </c>
      <c r="E181" s="23" t="s">
        <v>228</v>
      </c>
    </row>
    <row r="182" spans="1:18" x14ac:dyDescent="0.2">
      <c r="A182" s="12" t="s">
        <v>44</v>
      </c>
      <c r="B182" s="17" t="s">
        <v>229</v>
      </c>
      <c r="C182" s="17" t="s">
        <v>230</v>
      </c>
      <c r="D182" s="12" t="s">
        <v>46</v>
      </c>
      <c r="E182" s="18" t="s">
        <v>231</v>
      </c>
      <c r="F182" s="19" t="s">
        <v>93</v>
      </c>
      <c r="G182" s="20">
        <v>3</v>
      </c>
      <c r="H182" s="21">
        <v>0</v>
      </c>
      <c r="I182" s="21">
        <f>ROUND(ROUND(H182,2)*ROUND(G182,3),2)</f>
        <v>0</v>
      </c>
      <c r="O182">
        <f>(I182*21)/100</f>
        <v>0</v>
      </c>
      <c r="P182" t="s">
        <v>27</v>
      </c>
    </row>
    <row r="183" spans="1:18" x14ac:dyDescent="0.2">
      <c r="A183" s="22" t="s">
        <v>49</v>
      </c>
      <c r="E183" s="23" t="s">
        <v>46</v>
      </c>
    </row>
    <row r="184" spans="1:18" x14ac:dyDescent="0.2">
      <c r="A184" s="24" t="s">
        <v>51</v>
      </c>
      <c r="E184" s="25" t="s">
        <v>46</v>
      </c>
    </row>
    <row r="185" spans="1:18" ht="102" x14ac:dyDescent="0.2">
      <c r="A185" t="s">
        <v>52</v>
      </c>
      <c r="E185" s="23" t="s">
        <v>232</v>
      </c>
    </row>
    <row r="186" spans="1:18" ht="12.75" customHeight="1" x14ac:dyDescent="0.2">
      <c r="A186" s="3" t="s">
        <v>42</v>
      </c>
      <c r="B186" s="3"/>
      <c r="C186" s="26" t="s">
        <v>233</v>
      </c>
      <c r="D186" s="3"/>
      <c r="E186" s="15" t="s">
        <v>234</v>
      </c>
      <c r="F186" s="3"/>
      <c r="G186" s="3"/>
      <c r="H186" s="3"/>
      <c r="I186" s="27">
        <f>0+Q186</f>
        <v>0</v>
      </c>
      <c r="O186">
        <f>0+R186</f>
        <v>0</v>
      </c>
      <c r="Q186">
        <f>0+I187+I191+I195+I199</f>
        <v>0</v>
      </c>
      <c r="R186">
        <f>0+O187+O191+O195+O199</f>
        <v>0</v>
      </c>
    </row>
    <row r="187" spans="1:18" x14ac:dyDescent="0.2">
      <c r="A187" s="12" t="s">
        <v>44</v>
      </c>
      <c r="B187" s="17" t="s">
        <v>235</v>
      </c>
      <c r="C187" s="17" t="s">
        <v>236</v>
      </c>
      <c r="D187" s="12" t="s">
        <v>46</v>
      </c>
      <c r="E187" s="18" t="s">
        <v>237</v>
      </c>
      <c r="F187" s="19" t="s">
        <v>238</v>
      </c>
      <c r="G187" s="20">
        <v>40</v>
      </c>
      <c r="H187" s="21">
        <v>0</v>
      </c>
      <c r="I187" s="21">
        <f>ROUND(ROUND(H187,2)*ROUND(G187,3),2)</f>
        <v>0</v>
      </c>
      <c r="O187">
        <f>(I187*21)/100</f>
        <v>0</v>
      </c>
      <c r="P187" t="s">
        <v>27</v>
      </c>
    </row>
    <row r="188" spans="1:18" x14ac:dyDescent="0.2">
      <c r="A188" s="22" t="s">
        <v>49</v>
      </c>
      <c r="E188" s="23" t="s">
        <v>46</v>
      </c>
    </row>
    <row r="189" spans="1:18" x14ac:dyDescent="0.2">
      <c r="A189" s="24" t="s">
        <v>51</v>
      </c>
      <c r="E189" s="25" t="s">
        <v>46</v>
      </c>
    </row>
    <row r="190" spans="1:18" ht="114.75" x14ac:dyDescent="0.2">
      <c r="A190" t="s">
        <v>52</v>
      </c>
      <c r="E190" s="23" t="s">
        <v>239</v>
      </c>
    </row>
    <row r="191" spans="1:18" x14ac:dyDescent="0.2">
      <c r="A191" s="12" t="s">
        <v>44</v>
      </c>
      <c r="B191" s="17" t="s">
        <v>240</v>
      </c>
      <c r="C191" s="17" t="s">
        <v>241</v>
      </c>
      <c r="D191" s="12" t="s">
        <v>46</v>
      </c>
      <c r="E191" s="18" t="s">
        <v>242</v>
      </c>
      <c r="F191" s="19" t="s">
        <v>238</v>
      </c>
      <c r="G191" s="20">
        <v>16</v>
      </c>
      <c r="H191" s="21">
        <v>0</v>
      </c>
      <c r="I191" s="21">
        <f>ROUND(ROUND(H191,2)*ROUND(G191,3),2)</f>
        <v>0</v>
      </c>
      <c r="O191">
        <f>(I191*21)/100</f>
        <v>0</v>
      </c>
      <c r="P191" t="s">
        <v>27</v>
      </c>
    </row>
    <row r="192" spans="1:18" x14ac:dyDescent="0.2">
      <c r="A192" s="22" t="s">
        <v>49</v>
      </c>
      <c r="E192" s="23" t="s">
        <v>46</v>
      </c>
    </row>
    <row r="193" spans="1:18" x14ac:dyDescent="0.2">
      <c r="A193" s="24" t="s">
        <v>51</v>
      </c>
      <c r="E193" s="25" t="s">
        <v>46</v>
      </c>
    </row>
    <row r="194" spans="1:18" ht="102" x14ac:dyDescent="0.2">
      <c r="A194" t="s">
        <v>52</v>
      </c>
      <c r="E194" s="23" t="s">
        <v>243</v>
      </c>
    </row>
    <row r="195" spans="1:18" ht="25.5" x14ac:dyDescent="0.2">
      <c r="A195" s="12" t="s">
        <v>44</v>
      </c>
      <c r="B195" s="17" t="s">
        <v>244</v>
      </c>
      <c r="C195" s="17" t="s">
        <v>245</v>
      </c>
      <c r="D195" s="12" t="s">
        <v>46</v>
      </c>
      <c r="E195" s="18" t="s">
        <v>246</v>
      </c>
      <c r="F195" s="19" t="s">
        <v>93</v>
      </c>
      <c r="G195" s="20">
        <v>1</v>
      </c>
      <c r="H195" s="21">
        <v>0</v>
      </c>
      <c r="I195" s="21">
        <f>ROUND(ROUND(H195,2)*ROUND(G195,3),2)</f>
        <v>0</v>
      </c>
      <c r="O195">
        <f>(I195*21)/100</f>
        <v>0</v>
      </c>
      <c r="P195" t="s">
        <v>27</v>
      </c>
    </row>
    <row r="196" spans="1:18" x14ac:dyDescent="0.2">
      <c r="A196" s="22" t="s">
        <v>49</v>
      </c>
      <c r="E196" s="23" t="s">
        <v>46</v>
      </c>
    </row>
    <row r="197" spans="1:18" x14ac:dyDescent="0.2">
      <c r="A197" s="24" t="s">
        <v>51</v>
      </c>
      <c r="E197" s="25" t="s">
        <v>46</v>
      </c>
    </row>
    <row r="198" spans="1:18" ht="102" x14ac:dyDescent="0.2">
      <c r="A198" t="s">
        <v>52</v>
      </c>
      <c r="E198" s="23" t="s">
        <v>247</v>
      </c>
    </row>
    <row r="199" spans="1:18" x14ac:dyDescent="0.2">
      <c r="A199" s="12" t="s">
        <v>44</v>
      </c>
      <c r="B199" s="17" t="s">
        <v>248</v>
      </c>
      <c r="C199" s="17" t="s">
        <v>249</v>
      </c>
      <c r="D199" s="12" t="s">
        <v>46</v>
      </c>
      <c r="E199" s="18" t="s">
        <v>250</v>
      </c>
      <c r="F199" s="19" t="s">
        <v>238</v>
      </c>
      <c r="G199" s="20">
        <v>16</v>
      </c>
      <c r="H199" s="21">
        <v>0</v>
      </c>
      <c r="I199" s="21">
        <f>ROUND(ROUND(H199,2)*ROUND(G199,3),2)</f>
        <v>0</v>
      </c>
      <c r="O199">
        <f>(I199*21)/100</f>
        <v>0</v>
      </c>
      <c r="P199" t="s">
        <v>27</v>
      </c>
    </row>
    <row r="200" spans="1:18" x14ac:dyDescent="0.2">
      <c r="A200" s="22" t="s">
        <v>49</v>
      </c>
      <c r="E200" s="23" t="s">
        <v>46</v>
      </c>
    </row>
    <row r="201" spans="1:18" x14ac:dyDescent="0.2">
      <c r="A201" s="24" t="s">
        <v>51</v>
      </c>
      <c r="E201" s="25" t="s">
        <v>46</v>
      </c>
    </row>
    <row r="202" spans="1:18" ht="114.75" x14ac:dyDescent="0.2">
      <c r="A202" t="s">
        <v>52</v>
      </c>
      <c r="E202" s="23" t="s">
        <v>251</v>
      </c>
    </row>
    <row r="203" spans="1:18" ht="12.75" customHeight="1" x14ac:dyDescent="0.2">
      <c r="A203" s="3" t="s">
        <v>42</v>
      </c>
      <c r="B203" s="3"/>
      <c r="C203" s="26" t="s">
        <v>39</v>
      </c>
      <c r="D203" s="3"/>
      <c r="E203" s="15" t="s">
        <v>252</v>
      </c>
      <c r="F203" s="3"/>
      <c r="G203" s="3"/>
      <c r="H203" s="3"/>
      <c r="I203" s="27">
        <f>0+Q203</f>
        <v>0</v>
      </c>
      <c r="O203">
        <f>0+R203</f>
        <v>0</v>
      </c>
      <c r="Q203">
        <f>0+I204+I208+I212</f>
        <v>0</v>
      </c>
      <c r="R203">
        <f>0+O204+O208+O212</f>
        <v>0</v>
      </c>
    </row>
    <row r="204" spans="1:18" ht="25.5" x14ac:dyDescent="0.2">
      <c r="A204" s="12" t="s">
        <v>44</v>
      </c>
      <c r="B204" s="17" t="s">
        <v>253</v>
      </c>
      <c r="C204" s="17" t="s">
        <v>254</v>
      </c>
      <c r="D204" s="12" t="s">
        <v>46</v>
      </c>
      <c r="E204" s="18" t="s">
        <v>255</v>
      </c>
      <c r="F204" s="19" t="s">
        <v>93</v>
      </c>
      <c r="G204" s="20">
        <v>2</v>
      </c>
      <c r="H204" s="21">
        <v>0</v>
      </c>
      <c r="I204" s="21">
        <f>ROUND(ROUND(H204,2)*ROUND(G204,3),2)</f>
        <v>0</v>
      </c>
      <c r="O204">
        <f>(I204*21)/100</f>
        <v>0</v>
      </c>
      <c r="P204" t="s">
        <v>27</v>
      </c>
    </row>
    <row r="205" spans="1:18" x14ac:dyDescent="0.2">
      <c r="A205" s="22" t="s">
        <v>49</v>
      </c>
      <c r="E205" s="23" t="s">
        <v>46</v>
      </c>
    </row>
    <row r="206" spans="1:18" x14ac:dyDescent="0.2">
      <c r="A206" s="24" t="s">
        <v>51</v>
      </c>
      <c r="E206" s="25" t="s">
        <v>46</v>
      </c>
    </row>
    <row r="207" spans="1:18" ht="25.5" x14ac:dyDescent="0.2">
      <c r="A207" t="s">
        <v>52</v>
      </c>
      <c r="E207" s="23" t="s">
        <v>256</v>
      </c>
    </row>
    <row r="208" spans="1:18" x14ac:dyDescent="0.2">
      <c r="A208" s="12" t="s">
        <v>44</v>
      </c>
      <c r="B208" s="17" t="s">
        <v>257</v>
      </c>
      <c r="C208" s="17" t="s">
        <v>258</v>
      </c>
      <c r="D208" s="12" t="s">
        <v>46</v>
      </c>
      <c r="E208" s="18" t="s">
        <v>259</v>
      </c>
      <c r="F208" s="19" t="s">
        <v>260</v>
      </c>
      <c r="G208" s="20">
        <v>140</v>
      </c>
      <c r="H208" s="21">
        <v>0</v>
      </c>
      <c r="I208" s="21">
        <f>ROUND(ROUND(H208,2)*ROUND(G208,3),2)</f>
        <v>0</v>
      </c>
      <c r="O208">
        <f>(I208*21)/100</f>
        <v>0</v>
      </c>
      <c r="P208" t="s">
        <v>27</v>
      </c>
    </row>
    <row r="209" spans="1:16" x14ac:dyDescent="0.2">
      <c r="A209" s="22" t="s">
        <v>49</v>
      </c>
      <c r="E209" s="23" t="s">
        <v>46</v>
      </c>
    </row>
    <row r="210" spans="1:16" x14ac:dyDescent="0.2">
      <c r="A210" s="24" t="s">
        <v>51</v>
      </c>
      <c r="E210" s="25" t="s">
        <v>261</v>
      </c>
    </row>
    <row r="211" spans="1:16" ht="25.5" x14ac:dyDescent="0.2">
      <c r="A211" t="s">
        <v>52</v>
      </c>
      <c r="E211" s="23" t="s">
        <v>262</v>
      </c>
    </row>
    <row r="212" spans="1:16" ht="25.5" x14ac:dyDescent="0.2">
      <c r="A212" s="12" t="s">
        <v>44</v>
      </c>
      <c r="B212" s="17" t="s">
        <v>263</v>
      </c>
      <c r="C212" s="17" t="s">
        <v>264</v>
      </c>
      <c r="D212" s="12" t="s">
        <v>46</v>
      </c>
      <c r="E212" s="18" t="s">
        <v>265</v>
      </c>
      <c r="F212" s="19" t="s">
        <v>93</v>
      </c>
      <c r="G212" s="20">
        <v>6</v>
      </c>
      <c r="H212" s="21">
        <v>0</v>
      </c>
      <c r="I212" s="21">
        <f>ROUND(ROUND(H212,2)*ROUND(G212,3),2)</f>
        <v>0</v>
      </c>
      <c r="O212">
        <f>(I212*21)/100</f>
        <v>0</v>
      </c>
      <c r="P212" t="s">
        <v>27</v>
      </c>
    </row>
    <row r="213" spans="1:16" x14ac:dyDescent="0.2">
      <c r="A213" s="22" t="s">
        <v>49</v>
      </c>
      <c r="E213" s="23" t="s">
        <v>46</v>
      </c>
    </row>
    <row r="214" spans="1:16" x14ac:dyDescent="0.2">
      <c r="A214" s="24" t="s">
        <v>51</v>
      </c>
      <c r="E214" s="25" t="s">
        <v>46</v>
      </c>
    </row>
    <row r="215" spans="1:16" ht="25.5" x14ac:dyDescent="0.2">
      <c r="A215" t="s">
        <v>52</v>
      </c>
      <c r="E215" s="23" t="s">
        <v>266</v>
      </c>
    </row>
  </sheetData>
  <mergeCells count="13">
    <mergeCell ref="C3:D3"/>
    <mergeCell ref="C4:D4"/>
    <mergeCell ref="C5:D5"/>
    <mergeCell ref="C6:D6"/>
    <mergeCell ref="C7:D7"/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"/>
  <sheetViews>
    <sheetView tabSelected="1"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0+O11</f>
        <v>0</v>
      </c>
      <c r="P2" t="s">
        <v>22</v>
      </c>
    </row>
    <row r="3" spans="1:18" ht="15" customHeight="1" x14ac:dyDescent="0.25">
      <c r="A3" t="s">
        <v>2</v>
      </c>
      <c r="B3" s="7" t="s">
        <v>4</v>
      </c>
      <c r="C3" s="30" t="s">
        <v>5</v>
      </c>
      <c r="D3" s="31"/>
      <c r="E3" s="8" t="s">
        <v>6</v>
      </c>
      <c r="F3" s="1"/>
      <c r="G3" s="5"/>
      <c r="H3" s="4" t="s">
        <v>816</v>
      </c>
      <c r="I3" s="28">
        <f>0+I11</f>
        <v>0</v>
      </c>
      <c r="O3" t="s">
        <v>19</v>
      </c>
      <c r="P3" t="s">
        <v>23</v>
      </c>
    </row>
    <row r="4" spans="1:18" ht="15" customHeight="1" x14ac:dyDescent="0.25">
      <c r="A4" t="s">
        <v>7</v>
      </c>
      <c r="B4" s="7" t="s">
        <v>8</v>
      </c>
      <c r="C4" s="30" t="s">
        <v>267</v>
      </c>
      <c r="D4" s="31"/>
      <c r="E4" s="8" t="s">
        <v>268</v>
      </c>
      <c r="F4" s="1"/>
      <c r="G4" s="1"/>
      <c r="H4" s="6"/>
      <c r="I4" s="6"/>
      <c r="O4" t="s">
        <v>20</v>
      </c>
      <c r="P4" t="s">
        <v>23</v>
      </c>
    </row>
    <row r="5" spans="1:18" ht="12.75" customHeight="1" x14ac:dyDescent="0.25">
      <c r="A5" t="s">
        <v>11</v>
      </c>
      <c r="B5" s="7" t="s">
        <v>8</v>
      </c>
      <c r="C5" s="30" t="s">
        <v>812</v>
      </c>
      <c r="D5" s="31"/>
      <c r="E5" s="8" t="s">
        <v>813</v>
      </c>
      <c r="F5" s="1"/>
      <c r="G5" s="1"/>
      <c r="H5" s="1"/>
      <c r="I5" s="1"/>
      <c r="O5" t="s">
        <v>20</v>
      </c>
      <c r="P5" t="s">
        <v>23</v>
      </c>
    </row>
    <row r="6" spans="1:18" ht="12.75" customHeight="1" x14ac:dyDescent="0.25">
      <c r="A6" t="s">
        <v>14</v>
      </c>
      <c r="B6" s="7" t="s">
        <v>8</v>
      </c>
      <c r="C6" s="30" t="s">
        <v>814</v>
      </c>
      <c r="D6" s="31"/>
      <c r="E6" s="8" t="s">
        <v>815</v>
      </c>
      <c r="F6" s="1"/>
      <c r="G6" s="1"/>
      <c r="H6" s="1"/>
      <c r="I6" s="1"/>
    </row>
    <row r="7" spans="1:18" ht="12.75" customHeight="1" x14ac:dyDescent="0.25">
      <c r="A7" t="s">
        <v>17</v>
      </c>
      <c r="B7" s="10" t="s">
        <v>18</v>
      </c>
      <c r="C7" s="32" t="s">
        <v>816</v>
      </c>
      <c r="D7" s="33"/>
      <c r="E7" s="11" t="s">
        <v>817</v>
      </c>
      <c r="F7" s="3"/>
      <c r="G7" s="3"/>
      <c r="H7" s="3"/>
      <c r="I7" s="3"/>
    </row>
    <row r="8" spans="1:18" ht="12.75" customHeight="1" x14ac:dyDescent="0.2">
      <c r="A8" s="29" t="s">
        <v>26</v>
      </c>
      <c r="B8" s="29" t="s">
        <v>28</v>
      </c>
      <c r="C8" s="29" t="s">
        <v>30</v>
      </c>
      <c r="D8" s="29" t="s">
        <v>31</v>
      </c>
      <c r="E8" s="29" t="s">
        <v>32</v>
      </c>
      <c r="F8" s="29" t="s">
        <v>34</v>
      </c>
      <c r="G8" s="29" t="s">
        <v>36</v>
      </c>
      <c r="H8" s="29" t="s">
        <v>37</v>
      </c>
      <c r="I8" s="29"/>
    </row>
    <row r="9" spans="1:18" ht="12.75" customHeight="1" x14ac:dyDescent="0.2">
      <c r="A9" s="29"/>
      <c r="B9" s="29"/>
      <c r="C9" s="29"/>
      <c r="D9" s="29"/>
      <c r="E9" s="29"/>
      <c r="F9" s="29"/>
      <c r="G9" s="29"/>
      <c r="H9" s="9" t="s">
        <v>38</v>
      </c>
      <c r="I9" s="9" t="s">
        <v>40</v>
      </c>
    </row>
    <row r="10" spans="1:18" ht="12.75" customHeight="1" x14ac:dyDescent="0.2">
      <c r="A10" s="9" t="s">
        <v>27</v>
      </c>
      <c r="B10" s="9" t="s">
        <v>29</v>
      </c>
      <c r="C10" s="9" t="s">
        <v>23</v>
      </c>
      <c r="D10" s="9" t="s">
        <v>21</v>
      </c>
      <c r="E10" s="9" t="s">
        <v>33</v>
      </c>
      <c r="F10" s="9" t="s">
        <v>35</v>
      </c>
      <c r="G10" s="9" t="s">
        <v>22</v>
      </c>
      <c r="H10" s="9" t="s">
        <v>39</v>
      </c>
      <c r="I10" s="9" t="s">
        <v>41</v>
      </c>
    </row>
    <row r="11" spans="1:18" ht="12.75" customHeight="1" x14ac:dyDescent="0.2">
      <c r="A11" s="13" t="s">
        <v>42</v>
      </c>
      <c r="B11" s="13"/>
      <c r="C11" s="14" t="s">
        <v>27</v>
      </c>
      <c r="D11" s="13"/>
      <c r="E11" s="15" t="s">
        <v>43</v>
      </c>
      <c r="F11" s="13"/>
      <c r="G11" s="13"/>
      <c r="H11" s="13"/>
      <c r="I11" s="16">
        <f>0+Q11</f>
        <v>0</v>
      </c>
      <c r="O11">
        <f>0+R11</f>
        <v>0</v>
      </c>
      <c r="Q11">
        <f>0+I12</f>
        <v>0</v>
      </c>
      <c r="R11">
        <f>0+O12</f>
        <v>0</v>
      </c>
    </row>
    <row r="12" spans="1:18" x14ac:dyDescent="0.2">
      <c r="A12" s="12" t="s">
        <v>44</v>
      </c>
      <c r="B12" s="17" t="s">
        <v>29</v>
      </c>
      <c r="C12" s="17" t="s">
        <v>818</v>
      </c>
      <c r="D12" s="12" t="s">
        <v>46</v>
      </c>
      <c r="E12" s="18" t="s">
        <v>817</v>
      </c>
      <c r="F12" s="19" t="s">
        <v>819</v>
      </c>
      <c r="G12" s="20">
        <v>1</v>
      </c>
      <c r="H12" s="21">
        <v>0</v>
      </c>
      <c r="I12" s="21">
        <f>ROUND(ROUND(H12,2)*ROUND(G12,3),2)</f>
        <v>0</v>
      </c>
      <c r="O12">
        <f>(I12*21)/100</f>
        <v>0</v>
      </c>
      <c r="P12" t="s">
        <v>27</v>
      </c>
    </row>
    <row r="13" spans="1:18" x14ac:dyDescent="0.2">
      <c r="A13" s="22" t="s">
        <v>49</v>
      </c>
      <c r="E13" s="23" t="s">
        <v>46</v>
      </c>
    </row>
    <row r="14" spans="1:18" x14ac:dyDescent="0.2">
      <c r="A14" s="24" t="s">
        <v>51</v>
      </c>
      <c r="E14" s="25" t="s">
        <v>46</v>
      </c>
    </row>
    <row r="15" spans="1:18" x14ac:dyDescent="0.2">
      <c r="A15" t="s">
        <v>52</v>
      </c>
      <c r="E15" s="23" t="s">
        <v>46</v>
      </c>
    </row>
  </sheetData>
  <mergeCells count="13">
    <mergeCell ref="C3:D3"/>
    <mergeCell ref="C4:D4"/>
    <mergeCell ref="C5:D5"/>
    <mergeCell ref="C6:D6"/>
    <mergeCell ref="C7:D7"/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6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0+O11+O44+O49+O62</f>
        <v>0</v>
      </c>
      <c r="P2" t="s">
        <v>22</v>
      </c>
    </row>
    <row r="3" spans="1:18" ht="15" customHeight="1" x14ac:dyDescent="0.25">
      <c r="A3" t="s">
        <v>2</v>
      </c>
      <c r="B3" s="7" t="s">
        <v>4</v>
      </c>
      <c r="C3" s="30" t="s">
        <v>5</v>
      </c>
      <c r="D3" s="31"/>
      <c r="E3" s="8" t="s">
        <v>6</v>
      </c>
      <c r="F3" s="1"/>
      <c r="G3" s="5"/>
      <c r="H3" s="4" t="s">
        <v>273</v>
      </c>
      <c r="I3" s="28">
        <f>0+I11+I44+I49+I62</f>
        <v>0</v>
      </c>
      <c r="O3" t="s">
        <v>19</v>
      </c>
      <c r="P3" t="s">
        <v>23</v>
      </c>
    </row>
    <row r="4" spans="1:18" ht="15" customHeight="1" x14ac:dyDescent="0.25">
      <c r="A4" t="s">
        <v>7</v>
      </c>
      <c r="B4" s="7" t="s">
        <v>8</v>
      </c>
      <c r="C4" s="30" t="s">
        <v>267</v>
      </c>
      <c r="D4" s="31"/>
      <c r="E4" s="8" t="s">
        <v>268</v>
      </c>
      <c r="F4" s="1"/>
      <c r="G4" s="1"/>
      <c r="H4" s="6"/>
      <c r="I4" s="6"/>
      <c r="O4" t="s">
        <v>20</v>
      </c>
      <c r="P4" t="s">
        <v>23</v>
      </c>
    </row>
    <row r="5" spans="1:18" ht="12.75" customHeight="1" x14ac:dyDescent="0.25">
      <c r="A5" t="s">
        <v>11</v>
      </c>
      <c r="B5" s="7" t="s">
        <v>8</v>
      </c>
      <c r="C5" s="30" t="s">
        <v>269</v>
      </c>
      <c r="D5" s="31"/>
      <c r="E5" s="8" t="s">
        <v>270</v>
      </c>
      <c r="F5" s="1"/>
      <c r="G5" s="1"/>
      <c r="H5" s="1"/>
      <c r="I5" s="1"/>
      <c r="O5" t="s">
        <v>20</v>
      </c>
      <c r="P5" t="s">
        <v>23</v>
      </c>
    </row>
    <row r="6" spans="1:18" ht="12.75" customHeight="1" x14ac:dyDescent="0.25">
      <c r="A6" t="s">
        <v>14</v>
      </c>
      <c r="B6" s="7" t="s">
        <v>8</v>
      </c>
      <c r="C6" s="30" t="s">
        <v>271</v>
      </c>
      <c r="D6" s="31"/>
      <c r="E6" s="8" t="s">
        <v>272</v>
      </c>
      <c r="F6" s="1"/>
      <c r="G6" s="1"/>
      <c r="H6" s="1"/>
      <c r="I6" s="1"/>
    </row>
    <row r="7" spans="1:18" ht="12.75" customHeight="1" x14ac:dyDescent="0.25">
      <c r="A7" t="s">
        <v>17</v>
      </c>
      <c r="B7" s="10" t="s">
        <v>18</v>
      </c>
      <c r="C7" s="32" t="s">
        <v>273</v>
      </c>
      <c r="D7" s="33"/>
      <c r="E7" s="11" t="s">
        <v>274</v>
      </c>
      <c r="F7" s="3"/>
      <c r="G7" s="3"/>
      <c r="H7" s="3"/>
      <c r="I7" s="3"/>
    </row>
    <row r="8" spans="1:18" ht="12.75" customHeight="1" x14ac:dyDescent="0.2">
      <c r="A8" s="29" t="s">
        <v>26</v>
      </c>
      <c r="B8" s="29" t="s">
        <v>28</v>
      </c>
      <c r="C8" s="29" t="s">
        <v>30</v>
      </c>
      <c r="D8" s="29" t="s">
        <v>31</v>
      </c>
      <c r="E8" s="29" t="s">
        <v>32</v>
      </c>
      <c r="F8" s="29" t="s">
        <v>34</v>
      </c>
      <c r="G8" s="29" t="s">
        <v>36</v>
      </c>
      <c r="H8" s="29" t="s">
        <v>37</v>
      </c>
      <c r="I8" s="29"/>
    </row>
    <row r="9" spans="1:18" ht="12.75" customHeight="1" x14ac:dyDescent="0.2">
      <c r="A9" s="29"/>
      <c r="B9" s="29"/>
      <c r="C9" s="29"/>
      <c r="D9" s="29"/>
      <c r="E9" s="29"/>
      <c r="F9" s="29"/>
      <c r="G9" s="29"/>
      <c r="H9" s="9" t="s">
        <v>38</v>
      </c>
      <c r="I9" s="9" t="s">
        <v>40</v>
      </c>
    </row>
    <row r="10" spans="1:18" ht="12.75" customHeight="1" x14ac:dyDescent="0.2">
      <c r="A10" s="9" t="s">
        <v>27</v>
      </c>
      <c r="B10" s="9" t="s">
        <v>29</v>
      </c>
      <c r="C10" s="9" t="s">
        <v>23</v>
      </c>
      <c r="D10" s="9" t="s">
        <v>21</v>
      </c>
      <c r="E10" s="9" t="s">
        <v>33</v>
      </c>
      <c r="F10" s="9" t="s">
        <v>35</v>
      </c>
      <c r="G10" s="9" t="s">
        <v>22</v>
      </c>
      <c r="H10" s="9" t="s">
        <v>39</v>
      </c>
      <c r="I10" s="9" t="s">
        <v>41</v>
      </c>
    </row>
    <row r="11" spans="1:18" ht="12.75" customHeight="1" x14ac:dyDescent="0.2">
      <c r="A11" s="13" t="s">
        <v>42</v>
      </c>
      <c r="B11" s="13"/>
      <c r="C11" s="14" t="s">
        <v>275</v>
      </c>
      <c r="D11" s="13"/>
      <c r="E11" s="15" t="s">
        <v>276</v>
      </c>
      <c r="F11" s="13"/>
      <c r="G11" s="13"/>
      <c r="H11" s="13"/>
      <c r="I11" s="16">
        <f>0+Q11</f>
        <v>0</v>
      </c>
      <c r="O11">
        <f>0+R11</f>
        <v>0</v>
      </c>
      <c r="Q11">
        <f>0+I12+I16+I20+I24+I28+I32+I36+I40</f>
        <v>0</v>
      </c>
      <c r="R11">
        <f>0+O12+O16+O20+O24+O28+O32+O36+O40</f>
        <v>0</v>
      </c>
    </row>
    <row r="12" spans="1:18" x14ac:dyDescent="0.2">
      <c r="A12" s="12" t="s">
        <v>44</v>
      </c>
      <c r="B12" s="17" t="s">
        <v>29</v>
      </c>
      <c r="C12" s="17" t="s">
        <v>277</v>
      </c>
      <c r="D12" s="12" t="s">
        <v>46</v>
      </c>
      <c r="E12" s="18" t="s">
        <v>278</v>
      </c>
      <c r="F12" s="19" t="s">
        <v>57</v>
      </c>
      <c r="G12" s="20">
        <v>160</v>
      </c>
      <c r="H12" s="21">
        <v>0</v>
      </c>
      <c r="I12" s="21">
        <f>ROUND(ROUND(H12,2)*ROUND(G12,3),2)</f>
        <v>0</v>
      </c>
      <c r="O12">
        <f>(I12*21)/100</f>
        <v>0</v>
      </c>
      <c r="P12" t="s">
        <v>27</v>
      </c>
    </row>
    <row r="13" spans="1:18" x14ac:dyDescent="0.2">
      <c r="A13" s="22" t="s">
        <v>49</v>
      </c>
      <c r="E13" s="23" t="s">
        <v>46</v>
      </c>
    </row>
    <row r="14" spans="1:18" ht="38.25" x14ac:dyDescent="0.2">
      <c r="A14" s="24" t="s">
        <v>51</v>
      </c>
      <c r="E14" s="25" t="s">
        <v>279</v>
      </c>
    </row>
    <row r="15" spans="1:18" x14ac:dyDescent="0.2">
      <c r="A15" t="s">
        <v>52</v>
      </c>
      <c r="E15" s="23" t="s">
        <v>46</v>
      </c>
    </row>
    <row r="16" spans="1:18" x14ac:dyDescent="0.2">
      <c r="A16" s="12" t="s">
        <v>44</v>
      </c>
      <c r="B16" s="17" t="s">
        <v>23</v>
      </c>
      <c r="C16" s="17" t="s">
        <v>280</v>
      </c>
      <c r="D16" s="12" t="s">
        <v>46</v>
      </c>
      <c r="E16" s="18" t="s">
        <v>281</v>
      </c>
      <c r="F16" s="19" t="s">
        <v>57</v>
      </c>
      <c r="G16" s="20">
        <v>10.5</v>
      </c>
      <c r="H16" s="21">
        <v>0</v>
      </c>
      <c r="I16" s="21">
        <f>ROUND(ROUND(H16,2)*ROUND(G16,3),2)</f>
        <v>0</v>
      </c>
      <c r="O16">
        <f>(I16*21)/100</f>
        <v>0</v>
      </c>
      <c r="P16" t="s">
        <v>27</v>
      </c>
    </row>
    <row r="17" spans="1:16" x14ac:dyDescent="0.2">
      <c r="A17" s="22" t="s">
        <v>49</v>
      </c>
      <c r="E17" s="23" t="s">
        <v>46</v>
      </c>
    </row>
    <row r="18" spans="1:16" ht="38.25" x14ac:dyDescent="0.2">
      <c r="A18" s="24" t="s">
        <v>51</v>
      </c>
      <c r="E18" s="25" t="s">
        <v>282</v>
      </c>
    </row>
    <row r="19" spans="1:16" x14ac:dyDescent="0.2">
      <c r="A19" t="s">
        <v>52</v>
      </c>
      <c r="E19" s="23" t="s">
        <v>46</v>
      </c>
    </row>
    <row r="20" spans="1:16" ht="25.5" x14ac:dyDescent="0.2">
      <c r="A20" s="12" t="s">
        <v>44</v>
      </c>
      <c r="B20" s="17" t="s">
        <v>21</v>
      </c>
      <c r="C20" s="17" t="s">
        <v>283</v>
      </c>
      <c r="D20" s="12" t="s">
        <v>46</v>
      </c>
      <c r="E20" s="18" t="s">
        <v>284</v>
      </c>
      <c r="F20" s="19" t="s">
        <v>285</v>
      </c>
      <c r="G20" s="20">
        <v>32</v>
      </c>
      <c r="H20" s="21">
        <v>0</v>
      </c>
      <c r="I20" s="21">
        <f>ROUND(ROUND(H20,2)*ROUND(G20,3),2)</f>
        <v>0</v>
      </c>
      <c r="O20">
        <f>(I20*21)/100</f>
        <v>0</v>
      </c>
      <c r="P20" t="s">
        <v>27</v>
      </c>
    </row>
    <row r="21" spans="1:16" x14ac:dyDescent="0.2">
      <c r="A21" s="22" t="s">
        <v>49</v>
      </c>
      <c r="E21" s="23" t="s">
        <v>46</v>
      </c>
    </row>
    <row r="22" spans="1:16" ht="89.25" x14ac:dyDescent="0.2">
      <c r="A22" s="24" t="s">
        <v>51</v>
      </c>
      <c r="E22" s="25" t="s">
        <v>286</v>
      </c>
    </row>
    <row r="23" spans="1:16" x14ac:dyDescent="0.2">
      <c r="A23" t="s">
        <v>52</v>
      </c>
      <c r="E23" s="23" t="s">
        <v>46</v>
      </c>
    </row>
    <row r="24" spans="1:16" ht="25.5" x14ac:dyDescent="0.2">
      <c r="A24" s="12" t="s">
        <v>44</v>
      </c>
      <c r="B24" s="17" t="s">
        <v>33</v>
      </c>
      <c r="C24" s="17" t="s">
        <v>287</v>
      </c>
      <c r="D24" s="12" t="s">
        <v>46</v>
      </c>
      <c r="E24" s="18" t="s">
        <v>288</v>
      </c>
      <c r="F24" s="19" t="s">
        <v>285</v>
      </c>
      <c r="G24" s="20">
        <v>14</v>
      </c>
      <c r="H24" s="21">
        <v>0</v>
      </c>
      <c r="I24" s="21">
        <f>ROUND(ROUND(H24,2)*ROUND(G24,3),2)</f>
        <v>0</v>
      </c>
      <c r="O24">
        <f>(I24*21)/100</f>
        <v>0</v>
      </c>
      <c r="P24" t="s">
        <v>27</v>
      </c>
    </row>
    <row r="25" spans="1:16" x14ac:dyDescent="0.2">
      <c r="A25" s="22" t="s">
        <v>49</v>
      </c>
      <c r="E25" s="23" t="s">
        <v>46</v>
      </c>
    </row>
    <row r="26" spans="1:16" ht="102" x14ac:dyDescent="0.2">
      <c r="A26" s="24" t="s">
        <v>51</v>
      </c>
      <c r="E26" s="25" t="s">
        <v>289</v>
      </c>
    </row>
    <row r="27" spans="1:16" x14ac:dyDescent="0.2">
      <c r="A27" t="s">
        <v>52</v>
      </c>
      <c r="E27" s="23" t="s">
        <v>46</v>
      </c>
    </row>
    <row r="28" spans="1:16" ht="25.5" x14ac:dyDescent="0.2">
      <c r="A28" s="12" t="s">
        <v>44</v>
      </c>
      <c r="B28" s="17" t="s">
        <v>35</v>
      </c>
      <c r="C28" s="17" t="s">
        <v>290</v>
      </c>
      <c r="D28" s="12" t="s">
        <v>46</v>
      </c>
      <c r="E28" s="18" t="s">
        <v>291</v>
      </c>
      <c r="F28" s="19" t="s">
        <v>285</v>
      </c>
      <c r="G28" s="20">
        <v>70</v>
      </c>
      <c r="H28" s="21">
        <v>0</v>
      </c>
      <c r="I28" s="21">
        <f>ROUND(ROUND(H28,2)*ROUND(G28,3),2)</f>
        <v>0</v>
      </c>
      <c r="O28">
        <f>(I28*21)/100</f>
        <v>0</v>
      </c>
      <c r="P28" t="s">
        <v>27</v>
      </c>
    </row>
    <row r="29" spans="1:16" x14ac:dyDescent="0.2">
      <c r="A29" s="22" t="s">
        <v>49</v>
      </c>
      <c r="E29" s="23" t="s">
        <v>46</v>
      </c>
    </row>
    <row r="30" spans="1:16" ht="63.75" x14ac:dyDescent="0.2">
      <c r="A30" s="24" t="s">
        <v>51</v>
      </c>
      <c r="E30" s="25" t="s">
        <v>292</v>
      </c>
    </row>
    <row r="31" spans="1:16" x14ac:dyDescent="0.2">
      <c r="A31" t="s">
        <v>52</v>
      </c>
      <c r="E31" s="23" t="s">
        <v>46</v>
      </c>
    </row>
    <row r="32" spans="1:16" x14ac:dyDescent="0.2">
      <c r="A32" s="12" t="s">
        <v>44</v>
      </c>
      <c r="B32" s="17" t="s">
        <v>22</v>
      </c>
      <c r="C32" s="17" t="s">
        <v>293</v>
      </c>
      <c r="D32" s="12" t="s">
        <v>46</v>
      </c>
      <c r="E32" s="18" t="s">
        <v>294</v>
      </c>
      <c r="F32" s="19" t="s">
        <v>295</v>
      </c>
      <c r="G32" s="20">
        <v>6</v>
      </c>
      <c r="H32" s="21">
        <v>0</v>
      </c>
      <c r="I32" s="21">
        <f>ROUND(ROUND(H32,2)*ROUND(G32,3),2)</f>
        <v>0</v>
      </c>
      <c r="O32">
        <f>(I32*21)/100</f>
        <v>0</v>
      </c>
      <c r="P32" t="s">
        <v>27</v>
      </c>
    </row>
    <row r="33" spans="1:18" x14ac:dyDescent="0.2">
      <c r="A33" s="22" t="s">
        <v>49</v>
      </c>
      <c r="E33" s="23" t="s">
        <v>46</v>
      </c>
    </row>
    <row r="34" spans="1:18" ht="38.25" x14ac:dyDescent="0.2">
      <c r="A34" s="24" t="s">
        <v>51</v>
      </c>
      <c r="E34" s="25" t="s">
        <v>296</v>
      </c>
    </row>
    <row r="35" spans="1:18" x14ac:dyDescent="0.2">
      <c r="A35" t="s">
        <v>52</v>
      </c>
      <c r="E35" s="23" t="s">
        <v>46</v>
      </c>
    </row>
    <row r="36" spans="1:18" ht="25.5" x14ac:dyDescent="0.2">
      <c r="A36" s="12" t="s">
        <v>44</v>
      </c>
      <c r="B36" s="17" t="s">
        <v>75</v>
      </c>
      <c r="C36" s="17" t="s">
        <v>297</v>
      </c>
      <c r="D36" s="12" t="s">
        <v>46</v>
      </c>
      <c r="E36" s="18" t="s">
        <v>298</v>
      </c>
      <c r="F36" s="19" t="s">
        <v>285</v>
      </c>
      <c r="G36" s="20">
        <v>6</v>
      </c>
      <c r="H36" s="21">
        <v>0</v>
      </c>
      <c r="I36" s="21">
        <f>ROUND(ROUND(H36,2)*ROUND(G36,3),2)</f>
        <v>0</v>
      </c>
      <c r="O36">
        <f>(I36*21)/100</f>
        <v>0</v>
      </c>
      <c r="P36" t="s">
        <v>27</v>
      </c>
    </row>
    <row r="37" spans="1:18" x14ac:dyDescent="0.2">
      <c r="A37" s="22" t="s">
        <v>49</v>
      </c>
      <c r="E37" s="23" t="s">
        <v>46</v>
      </c>
    </row>
    <row r="38" spans="1:18" ht="38.25" x14ac:dyDescent="0.2">
      <c r="A38" s="24" t="s">
        <v>51</v>
      </c>
      <c r="E38" s="25" t="s">
        <v>299</v>
      </c>
    </row>
    <row r="39" spans="1:18" x14ac:dyDescent="0.2">
      <c r="A39" t="s">
        <v>52</v>
      </c>
      <c r="E39" s="23" t="s">
        <v>46</v>
      </c>
    </row>
    <row r="40" spans="1:18" x14ac:dyDescent="0.2">
      <c r="A40" s="12" t="s">
        <v>44</v>
      </c>
      <c r="B40" s="17" t="s">
        <v>127</v>
      </c>
      <c r="C40" s="17" t="s">
        <v>300</v>
      </c>
      <c r="D40" s="12" t="s">
        <v>46</v>
      </c>
      <c r="E40" s="18" t="s">
        <v>301</v>
      </c>
      <c r="F40" s="19" t="s">
        <v>285</v>
      </c>
      <c r="G40" s="20">
        <v>46</v>
      </c>
      <c r="H40" s="21">
        <v>0</v>
      </c>
      <c r="I40" s="21">
        <f>ROUND(ROUND(H40,2)*ROUND(G40,3),2)</f>
        <v>0</v>
      </c>
      <c r="O40">
        <f>(I40*21)/100</f>
        <v>0</v>
      </c>
      <c r="P40" t="s">
        <v>27</v>
      </c>
    </row>
    <row r="41" spans="1:18" x14ac:dyDescent="0.2">
      <c r="A41" s="22" t="s">
        <v>49</v>
      </c>
      <c r="E41" s="23" t="s">
        <v>46</v>
      </c>
    </row>
    <row r="42" spans="1:18" ht="38.25" x14ac:dyDescent="0.2">
      <c r="A42" s="24" t="s">
        <v>51</v>
      </c>
      <c r="E42" s="25" t="s">
        <v>302</v>
      </c>
    </row>
    <row r="43" spans="1:18" ht="191.25" x14ac:dyDescent="0.2">
      <c r="A43" t="s">
        <v>52</v>
      </c>
      <c r="E43" s="23" t="s">
        <v>303</v>
      </c>
    </row>
    <row r="44" spans="1:18" ht="12.75" customHeight="1" x14ac:dyDescent="0.2">
      <c r="A44" s="3" t="s">
        <v>42</v>
      </c>
      <c r="B44" s="3"/>
      <c r="C44" s="26" t="s">
        <v>304</v>
      </c>
      <c r="D44" s="3"/>
      <c r="E44" s="15" t="s">
        <v>305</v>
      </c>
      <c r="F44" s="3"/>
      <c r="G44" s="3"/>
      <c r="H44" s="3"/>
      <c r="I44" s="27">
        <f>0+Q44</f>
        <v>0</v>
      </c>
      <c r="O44">
        <f>0+R44</f>
        <v>0</v>
      </c>
      <c r="Q44">
        <f>0+I45</f>
        <v>0</v>
      </c>
      <c r="R44">
        <f>0+O45</f>
        <v>0</v>
      </c>
    </row>
    <row r="45" spans="1:18" x14ac:dyDescent="0.2">
      <c r="A45" s="12" t="s">
        <v>44</v>
      </c>
      <c r="B45" s="17" t="s">
        <v>81</v>
      </c>
      <c r="C45" s="17" t="s">
        <v>306</v>
      </c>
      <c r="D45" s="12" t="s">
        <v>46</v>
      </c>
      <c r="E45" s="18" t="s">
        <v>307</v>
      </c>
      <c r="F45" s="19" t="s">
        <v>285</v>
      </c>
      <c r="G45" s="20">
        <v>14</v>
      </c>
      <c r="H45" s="21">
        <v>0</v>
      </c>
      <c r="I45" s="21">
        <f>ROUND(ROUND(H45,2)*ROUND(G45,3),2)</f>
        <v>0</v>
      </c>
      <c r="O45">
        <f>(I45*21)/100</f>
        <v>0</v>
      </c>
      <c r="P45" t="s">
        <v>27</v>
      </c>
    </row>
    <row r="46" spans="1:18" x14ac:dyDescent="0.2">
      <c r="A46" s="22" t="s">
        <v>49</v>
      </c>
      <c r="E46" s="23" t="s">
        <v>46</v>
      </c>
    </row>
    <row r="47" spans="1:18" ht="102" x14ac:dyDescent="0.2">
      <c r="A47" s="24" t="s">
        <v>51</v>
      </c>
      <c r="E47" s="25" t="s">
        <v>289</v>
      </c>
    </row>
    <row r="48" spans="1:18" x14ac:dyDescent="0.2">
      <c r="A48" t="s">
        <v>52</v>
      </c>
      <c r="E48" s="23" t="s">
        <v>46</v>
      </c>
    </row>
    <row r="49" spans="1:18" ht="12.75" customHeight="1" x14ac:dyDescent="0.2">
      <c r="A49" s="3" t="s">
        <v>42</v>
      </c>
      <c r="B49" s="3"/>
      <c r="C49" s="26" t="s">
        <v>308</v>
      </c>
      <c r="D49" s="3"/>
      <c r="E49" s="15" t="s">
        <v>309</v>
      </c>
      <c r="F49" s="3"/>
      <c r="G49" s="3"/>
      <c r="H49" s="3"/>
      <c r="I49" s="27">
        <f>0+Q49</f>
        <v>0</v>
      </c>
      <c r="O49">
        <f>0+R49</f>
        <v>0</v>
      </c>
      <c r="Q49">
        <f>0+I50+I54+I58</f>
        <v>0</v>
      </c>
      <c r="R49">
        <f>0+O50+O54+O58</f>
        <v>0</v>
      </c>
    </row>
    <row r="50" spans="1:18" x14ac:dyDescent="0.2">
      <c r="A50" s="12" t="s">
        <v>44</v>
      </c>
      <c r="B50" s="17" t="s">
        <v>39</v>
      </c>
      <c r="C50" s="17" t="s">
        <v>310</v>
      </c>
      <c r="D50" s="12" t="s">
        <v>46</v>
      </c>
      <c r="E50" s="18" t="s">
        <v>311</v>
      </c>
      <c r="F50" s="19" t="s">
        <v>57</v>
      </c>
      <c r="G50" s="20">
        <v>42</v>
      </c>
      <c r="H50" s="21">
        <v>0</v>
      </c>
      <c r="I50" s="21">
        <f>ROUND(ROUND(H50,2)*ROUND(G50,3),2)</f>
        <v>0</v>
      </c>
      <c r="O50">
        <f>(I50*21)/100</f>
        <v>0</v>
      </c>
      <c r="P50" t="s">
        <v>27</v>
      </c>
    </row>
    <row r="51" spans="1:18" x14ac:dyDescent="0.2">
      <c r="A51" s="22" t="s">
        <v>49</v>
      </c>
      <c r="E51" s="23" t="s">
        <v>46</v>
      </c>
    </row>
    <row r="52" spans="1:18" ht="63.75" x14ac:dyDescent="0.2">
      <c r="A52" s="24" t="s">
        <v>51</v>
      </c>
      <c r="E52" s="25" t="s">
        <v>312</v>
      </c>
    </row>
    <row r="53" spans="1:18" x14ac:dyDescent="0.2">
      <c r="A53" t="s">
        <v>52</v>
      </c>
      <c r="E53" s="23" t="s">
        <v>46</v>
      </c>
    </row>
    <row r="54" spans="1:18" ht="25.5" x14ac:dyDescent="0.2">
      <c r="A54" s="12" t="s">
        <v>44</v>
      </c>
      <c r="B54" s="17" t="s">
        <v>41</v>
      </c>
      <c r="C54" s="17" t="s">
        <v>313</v>
      </c>
      <c r="D54" s="12" t="s">
        <v>46</v>
      </c>
      <c r="E54" s="18" t="s">
        <v>314</v>
      </c>
      <c r="F54" s="19" t="s">
        <v>285</v>
      </c>
      <c r="G54" s="20">
        <v>35</v>
      </c>
      <c r="H54" s="21">
        <v>0</v>
      </c>
      <c r="I54" s="21">
        <f>ROUND(ROUND(H54,2)*ROUND(G54,3),2)</f>
        <v>0</v>
      </c>
      <c r="O54">
        <f>(I54*21)/100</f>
        <v>0</v>
      </c>
      <c r="P54" t="s">
        <v>27</v>
      </c>
    </row>
    <row r="55" spans="1:18" x14ac:dyDescent="0.2">
      <c r="A55" s="22" t="s">
        <v>49</v>
      </c>
      <c r="E55" s="23" t="s">
        <v>46</v>
      </c>
    </row>
    <row r="56" spans="1:18" ht="38.25" x14ac:dyDescent="0.2">
      <c r="A56" s="24" t="s">
        <v>51</v>
      </c>
      <c r="E56" s="25" t="s">
        <v>315</v>
      </c>
    </row>
    <row r="57" spans="1:18" x14ac:dyDescent="0.2">
      <c r="A57" t="s">
        <v>52</v>
      </c>
      <c r="E57" s="23" t="s">
        <v>46</v>
      </c>
    </row>
    <row r="58" spans="1:18" ht="25.5" x14ac:dyDescent="0.2">
      <c r="A58" s="12" t="s">
        <v>44</v>
      </c>
      <c r="B58" s="17" t="s">
        <v>97</v>
      </c>
      <c r="C58" s="17" t="s">
        <v>316</v>
      </c>
      <c r="D58" s="12" t="s">
        <v>46</v>
      </c>
      <c r="E58" s="18" t="s">
        <v>317</v>
      </c>
      <c r="F58" s="19" t="s">
        <v>285</v>
      </c>
      <c r="G58" s="20">
        <v>10</v>
      </c>
      <c r="H58" s="21">
        <v>0</v>
      </c>
      <c r="I58" s="21">
        <f>ROUND(ROUND(H58,2)*ROUND(G58,3),2)</f>
        <v>0</v>
      </c>
      <c r="O58">
        <f>(I58*21)/100</f>
        <v>0</v>
      </c>
      <c r="P58" t="s">
        <v>27</v>
      </c>
    </row>
    <row r="59" spans="1:18" x14ac:dyDescent="0.2">
      <c r="A59" s="22" t="s">
        <v>49</v>
      </c>
      <c r="E59" s="23" t="s">
        <v>46</v>
      </c>
    </row>
    <row r="60" spans="1:18" ht="51" x14ac:dyDescent="0.2">
      <c r="A60" s="24" t="s">
        <v>51</v>
      </c>
      <c r="E60" s="25" t="s">
        <v>318</v>
      </c>
    </row>
    <row r="61" spans="1:18" x14ac:dyDescent="0.2">
      <c r="A61" t="s">
        <v>52</v>
      </c>
      <c r="E61" s="23" t="s">
        <v>46</v>
      </c>
    </row>
    <row r="62" spans="1:18" ht="12.75" customHeight="1" x14ac:dyDescent="0.2">
      <c r="A62" s="3" t="s">
        <v>42</v>
      </c>
      <c r="B62" s="3"/>
      <c r="C62" s="26" t="s">
        <v>319</v>
      </c>
      <c r="D62" s="3"/>
      <c r="E62" s="15" t="s">
        <v>320</v>
      </c>
      <c r="F62" s="3"/>
      <c r="G62" s="3"/>
      <c r="H62" s="3"/>
      <c r="I62" s="27">
        <f>0+Q62</f>
        <v>0</v>
      </c>
      <c r="O62">
        <f>0+R62</f>
        <v>0</v>
      </c>
      <c r="Q62">
        <f>0+I63+I67+I71+I75+I79+I83</f>
        <v>0</v>
      </c>
      <c r="R62">
        <f>0+O63+O67+O71+O75+O79+O83</f>
        <v>0</v>
      </c>
    </row>
    <row r="63" spans="1:18" ht="25.5" x14ac:dyDescent="0.2">
      <c r="A63" s="12" t="s">
        <v>44</v>
      </c>
      <c r="B63" s="17" t="s">
        <v>104</v>
      </c>
      <c r="C63" s="17" t="s">
        <v>321</v>
      </c>
      <c r="D63" s="12" t="s">
        <v>46</v>
      </c>
      <c r="E63" s="18" t="s">
        <v>322</v>
      </c>
      <c r="F63" s="19" t="s">
        <v>323</v>
      </c>
      <c r="G63" s="20">
        <v>88.2</v>
      </c>
      <c r="H63" s="21">
        <v>0</v>
      </c>
      <c r="I63" s="21">
        <f>ROUND(ROUND(H63,2)*ROUND(G63,3),2)</f>
        <v>0</v>
      </c>
      <c r="O63">
        <f>(I63*21)/100</f>
        <v>0</v>
      </c>
      <c r="P63" t="s">
        <v>27</v>
      </c>
    </row>
    <row r="64" spans="1:18" x14ac:dyDescent="0.2">
      <c r="A64" s="22" t="s">
        <v>49</v>
      </c>
      <c r="E64" s="23" t="s">
        <v>46</v>
      </c>
    </row>
    <row r="65" spans="1:16" ht="38.25" x14ac:dyDescent="0.2">
      <c r="A65" s="24" t="s">
        <v>51</v>
      </c>
      <c r="E65" s="25" t="s">
        <v>324</v>
      </c>
    </row>
    <row r="66" spans="1:16" ht="127.5" x14ac:dyDescent="0.2">
      <c r="A66" t="s">
        <v>52</v>
      </c>
      <c r="E66" s="23" t="s">
        <v>325</v>
      </c>
    </row>
    <row r="67" spans="1:16" ht="25.5" x14ac:dyDescent="0.2">
      <c r="A67" s="12" t="s">
        <v>44</v>
      </c>
      <c r="B67" s="17" t="s">
        <v>108</v>
      </c>
      <c r="C67" s="17" t="s">
        <v>326</v>
      </c>
      <c r="D67" s="12" t="s">
        <v>46</v>
      </c>
      <c r="E67" s="18" t="s">
        <v>327</v>
      </c>
      <c r="F67" s="19" t="s">
        <v>323</v>
      </c>
      <c r="G67" s="20">
        <v>12.8</v>
      </c>
      <c r="H67" s="21">
        <v>0</v>
      </c>
      <c r="I67" s="21">
        <f>ROUND(ROUND(H67,2)*ROUND(G67,3),2)</f>
        <v>0</v>
      </c>
      <c r="O67">
        <f>(I67*21)/100</f>
        <v>0</v>
      </c>
      <c r="P67" t="s">
        <v>27</v>
      </c>
    </row>
    <row r="68" spans="1:16" x14ac:dyDescent="0.2">
      <c r="A68" s="22" t="s">
        <v>49</v>
      </c>
      <c r="E68" s="23" t="s">
        <v>46</v>
      </c>
    </row>
    <row r="69" spans="1:16" ht="38.25" x14ac:dyDescent="0.2">
      <c r="A69" s="24" t="s">
        <v>51</v>
      </c>
      <c r="E69" s="25" t="s">
        <v>328</v>
      </c>
    </row>
    <row r="70" spans="1:16" ht="127.5" x14ac:dyDescent="0.2">
      <c r="A70" t="s">
        <v>52</v>
      </c>
      <c r="E70" s="23" t="s">
        <v>325</v>
      </c>
    </row>
    <row r="71" spans="1:16" ht="25.5" x14ac:dyDescent="0.2">
      <c r="A71" s="12" t="s">
        <v>44</v>
      </c>
      <c r="B71" s="17" t="s">
        <v>113</v>
      </c>
      <c r="C71" s="17" t="s">
        <v>329</v>
      </c>
      <c r="D71" s="12" t="s">
        <v>46</v>
      </c>
      <c r="E71" s="18" t="s">
        <v>330</v>
      </c>
      <c r="F71" s="19" t="s">
        <v>323</v>
      </c>
      <c r="G71" s="20">
        <v>1.0999999999999999E-2</v>
      </c>
      <c r="H71" s="21">
        <v>0</v>
      </c>
      <c r="I71" s="21">
        <f>ROUND(ROUND(H71,2)*ROUND(G71,3),2)</f>
        <v>0</v>
      </c>
      <c r="O71">
        <f>(I71*21)/100</f>
        <v>0</v>
      </c>
      <c r="P71" t="s">
        <v>27</v>
      </c>
    </row>
    <row r="72" spans="1:16" x14ac:dyDescent="0.2">
      <c r="A72" s="22" t="s">
        <v>49</v>
      </c>
      <c r="E72" s="23" t="s">
        <v>46</v>
      </c>
    </row>
    <row r="73" spans="1:16" ht="38.25" x14ac:dyDescent="0.2">
      <c r="A73" s="24" t="s">
        <v>51</v>
      </c>
      <c r="E73" s="25" t="s">
        <v>331</v>
      </c>
    </row>
    <row r="74" spans="1:16" ht="127.5" x14ac:dyDescent="0.2">
      <c r="A74" t="s">
        <v>52</v>
      </c>
      <c r="E74" s="23" t="s">
        <v>325</v>
      </c>
    </row>
    <row r="75" spans="1:16" ht="25.5" x14ac:dyDescent="0.2">
      <c r="A75" s="12" t="s">
        <v>44</v>
      </c>
      <c r="B75" s="17" t="s">
        <v>116</v>
      </c>
      <c r="C75" s="17" t="s">
        <v>332</v>
      </c>
      <c r="D75" s="12" t="s">
        <v>46</v>
      </c>
      <c r="E75" s="18" t="s">
        <v>333</v>
      </c>
      <c r="F75" s="19" t="s">
        <v>323</v>
      </c>
      <c r="G75" s="20">
        <v>2.5000000000000001E-2</v>
      </c>
      <c r="H75" s="21">
        <v>0</v>
      </c>
      <c r="I75" s="21">
        <f>ROUND(ROUND(H75,2)*ROUND(G75,3),2)</f>
        <v>0</v>
      </c>
      <c r="O75">
        <f>(I75*21)/100</f>
        <v>0</v>
      </c>
      <c r="P75" t="s">
        <v>27</v>
      </c>
    </row>
    <row r="76" spans="1:16" x14ac:dyDescent="0.2">
      <c r="A76" s="22" t="s">
        <v>49</v>
      </c>
      <c r="E76" s="23" t="s">
        <v>46</v>
      </c>
    </row>
    <row r="77" spans="1:16" ht="38.25" x14ac:dyDescent="0.2">
      <c r="A77" s="24" t="s">
        <v>51</v>
      </c>
      <c r="E77" s="25" t="s">
        <v>334</v>
      </c>
    </row>
    <row r="78" spans="1:16" ht="127.5" x14ac:dyDescent="0.2">
      <c r="A78" t="s">
        <v>52</v>
      </c>
      <c r="E78" s="23" t="s">
        <v>325</v>
      </c>
    </row>
    <row r="79" spans="1:16" ht="25.5" x14ac:dyDescent="0.2">
      <c r="A79" s="12" t="s">
        <v>44</v>
      </c>
      <c r="B79" s="17" t="s">
        <v>120</v>
      </c>
      <c r="C79" s="17" t="s">
        <v>335</v>
      </c>
      <c r="D79" s="12" t="s">
        <v>46</v>
      </c>
      <c r="E79" s="18" t="s">
        <v>336</v>
      </c>
      <c r="F79" s="19" t="s">
        <v>323</v>
      </c>
      <c r="G79" s="20">
        <v>1.4</v>
      </c>
      <c r="H79" s="21">
        <v>0</v>
      </c>
      <c r="I79" s="21">
        <f>ROUND(ROUND(H79,2)*ROUND(G79,3),2)</f>
        <v>0</v>
      </c>
      <c r="O79">
        <f>(I79*21)/100</f>
        <v>0</v>
      </c>
      <c r="P79" t="s">
        <v>27</v>
      </c>
    </row>
    <row r="80" spans="1:16" x14ac:dyDescent="0.2">
      <c r="A80" s="22" t="s">
        <v>49</v>
      </c>
      <c r="E80" s="23" t="s">
        <v>46</v>
      </c>
    </row>
    <row r="81" spans="1:16" ht="38.25" x14ac:dyDescent="0.2">
      <c r="A81" s="24" t="s">
        <v>51</v>
      </c>
      <c r="E81" s="25" t="s">
        <v>337</v>
      </c>
    </row>
    <row r="82" spans="1:16" ht="153" x14ac:dyDescent="0.2">
      <c r="A82" t="s">
        <v>52</v>
      </c>
      <c r="E82" s="23" t="s">
        <v>338</v>
      </c>
    </row>
    <row r="83" spans="1:16" x14ac:dyDescent="0.2">
      <c r="A83" s="12" t="s">
        <v>44</v>
      </c>
      <c r="B83" s="17" t="s">
        <v>123</v>
      </c>
      <c r="C83" s="17" t="s">
        <v>339</v>
      </c>
      <c r="D83" s="12" t="s">
        <v>46</v>
      </c>
      <c r="E83" s="18" t="s">
        <v>340</v>
      </c>
      <c r="F83" s="19" t="s">
        <v>323</v>
      </c>
      <c r="G83" s="20">
        <v>2.9</v>
      </c>
      <c r="H83" s="21">
        <v>0</v>
      </c>
      <c r="I83" s="21">
        <f>ROUND(ROUND(H83,2)*ROUND(G83,3),2)</f>
        <v>0</v>
      </c>
      <c r="O83">
        <f>(I83*21)/100</f>
        <v>0</v>
      </c>
      <c r="P83" t="s">
        <v>27</v>
      </c>
    </row>
    <row r="84" spans="1:16" x14ac:dyDescent="0.2">
      <c r="A84" s="22" t="s">
        <v>49</v>
      </c>
      <c r="E84" s="23" t="s">
        <v>46</v>
      </c>
    </row>
    <row r="85" spans="1:16" ht="63.75" x14ac:dyDescent="0.2">
      <c r="A85" s="24" t="s">
        <v>51</v>
      </c>
      <c r="E85" s="25" t="s">
        <v>341</v>
      </c>
    </row>
    <row r="86" spans="1:16" ht="127.5" x14ac:dyDescent="0.2">
      <c r="A86" t="s">
        <v>52</v>
      </c>
      <c r="E86" s="23" t="s">
        <v>325</v>
      </c>
    </row>
  </sheetData>
  <mergeCells count="13">
    <mergeCell ref="C3:D3"/>
    <mergeCell ref="C4:D4"/>
    <mergeCell ref="C5:D5"/>
    <mergeCell ref="C6:D6"/>
    <mergeCell ref="C7:D7"/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0+O11+O20+O25</f>
        <v>0</v>
      </c>
      <c r="P2" t="s">
        <v>22</v>
      </c>
    </row>
    <row r="3" spans="1:18" ht="15" customHeight="1" x14ac:dyDescent="0.25">
      <c r="A3" t="s">
        <v>2</v>
      </c>
      <c r="B3" s="7" t="s">
        <v>4</v>
      </c>
      <c r="C3" s="30" t="s">
        <v>5</v>
      </c>
      <c r="D3" s="31"/>
      <c r="E3" s="8" t="s">
        <v>6</v>
      </c>
      <c r="F3" s="1"/>
      <c r="G3" s="5"/>
      <c r="H3" s="4" t="s">
        <v>342</v>
      </c>
      <c r="I3" s="28">
        <f>0+I11+I20+I25</f>
        <v>0</v>
      </c>
      <c r="O3" t="s">
        <v>19</v>
      </c>
      <c r="P3" t="s">
        <v>23</v>
      </c>
    </row>
    <row r="4" spans="1:18" ht="15" customHeight="1" x14ac:dyDescent="0.25">
      <c r="A4" t="s">
        <v>7</v>
      </c>
      <c r="B4" s="7" t="s">
        <v>8</v>
      </c>
      <c r="C4" s="30" t="s">
        <v>267</v>
      </c>
      <c r="D4" s="31"/>
      <c r="E4" s="8" t="s">
        <v>268</v>
      </c>
      <c r="F4" s="1"/>
      <c r="G4" s="1"/>
      <c r="H4" s="6"/>
      <c r="I4" s="6"/>
      <c r="O4" t="s">
        <v>20</v>
      </c>
      <c r="P4" t="s">
        <v>23</v>
      </c>
    </row>
    <row r="5" spans="1:18" ht="12.75" customHeight="1" x14ac:dyDescent="0.25">
      <c r="A5" t="s">
        <v>11</v>
      </c>
      <c r="B5" s="7" t="s">
        <v>8</v>
      </c>
      <c r="C5" s="30" t="s">
        <v>269</v>
      </c>
      <c r="D5" s="31"/>
      <c r="E5" s="8" t="s">
        <v>270</v>
      </c>
      <c r="F5" s="1"/>
      <c r="G5" s="1"/>
      <c r="H5" s="1"/>
      <c r="I5" s="1"/>
      <c r="O5" t="s">
        <v>20</v>
      </c>
      <c r="P5" t="s">
        <v>23</v>
      </c>
    </row>
    <row r="6" spans="1:18" ht="12.75" customHeight="1" x14ac:dyDescent="0.25">
      <c r="A6" t="s">
        <v>14</v>
      </c>
      <c r="B6" s="7" t="s">
        <v>8</v>
      </c>
      <c r="C6" s="30" t="s">
        <v>271</v>
      </c>
      <c r="D6" s="31"/>
      <c r="E6" s="8" t="s">
        <v>272</v>
      </c>
      <c r="F6" s="1"/>
      <c r="G6" s="1"/>
      <c r="H6" s="1"/>
      <c r="I6" s="1"/>
    </row>
    <row r="7" spans="1:18" ht="12.75" customHeight="1" x14ac:dyDescent="0.25">
      <c r="A7" t="s">
        <v>17</v>
      </c>
      <c r="B7" s="10" t="s">
        <v>18</v>
      </c>
      <c r="C7" s="32" t="s">
        <v>342</v>
      </c>
      <c r="D7" s="33"/>
      <c r="E7" s="11" t="s">
        <v>343</v>
      </c>
      <c r="F7" s="3"/>
      <c r="G7" s="3"/>
      <c r="H7" s="3"/>
      <c r="I7" s="3"/>
    </row>
    <row r="8" spans="1:18" ht="12.75" customHeight="1" x14ac:dyDescent="0.2">
      <c r="A8" s="29" t="s">
        <v>26</v>
      </c>
      <c r="B8" s="29" t="s">
        <v>28</v>
      </c>
      <c r="C8" s="29" t="s">
        <v>30</v>
      </c>
      <c r="D8" s="29" t="s">
        <v>31</v>
      </c>
      <c r="E8" s="29" t="s">
        <v>32</v>
      </c>
      <c r="F8" s="29" t="s">
        <v>34</v>
      </c>
      <c r="G8" s="29" t="s">
        <v>36</v>
      </c>
      <c r="H8" s="29" t="s">
        <v>37</v>
      </c>
      <c r="I8" s="29"/>
    </row>
    <row r="9" spans="1:18" ht="12.75" customHeight="1" x14ac:dyDescent="0.2">
      <c r="A9" s="29"/>
      <c r="B9" s="29"/>
      <c r="C9" s="29"/>
      <c r="D9" s="29"/>
      <c r="E9" s="29"/>
      <c r="F9" s="29"/>
      <c r="G9" s="29"/>
      <c r="H9" s="9" t="s">
        <v>38</v>
      </c>
      <c r="I9" s="9" t="s">
        <v>40</v>
      </c>
    </row>
    <row r="10" spans="1:18" ht="12.75" customHeight="1" x14ac:dyDescent="0.2">
      <c r="A10" s="9" t="s">
        <v>27</v>
      </c>
      <c r="B10" s="9" t="s">
        <v>29</v>
      </c>
      <c r="C10" s="9" t="s">
        <v>23</v>
      </c>
      <c r="D10" s="9" t="s">
        <v>21</v>
      </c>
      <c r="E10" s="9" t="s">
        <v>33</v>
      </c>
      <c r="F10" s="9" t="s">
        <v>35</v>
      </c>
      <c r="G10" s="9" t="s">
        <v>22</v>
      </c>
      <c r="H10" s="9" t="s">
        <v>39</v>
      </c>
      <c r="I10" s="9" t="s">
        <v>41</v>
      </c>
    </row>
    <row r="11" spans="1:18" ht="12.75" customHeight="1" x14ac:dyDescent="0.2">
      <c r="A11" s="13" t="s">
        <v>42</v>
      </c>
      <c r="B11" s="13"/>
      <c r="C11" s="14" t="s">
        <v>275</v>
      </c>
      <c r="D11" s="13"/>
      <c r="E11" s="15" t="s">
        <v>276</v>
      </c>
      <c r="F11" s="13"/>
      <c r="G11" s="13"/>
      <c r="H11" s="13"/>
      <c r="I11" s="16">
        <f>0+Q11</f>
        <v>0</v>
      </c>
      <c r="O11">
        <f>0+R11</f>
        <v>0</v>
      </c>
      <c r="Q11">
        <f>0+I12+I16</f>
        <v>0</v>
      </c>
      <c r="R11">
        <f>0+O12+O16</f>
        <v>0</v>
      </c>
    </row>
    <row r="12" spans="1:18" x14ac:dyDescent="0.2">
      <c r="A12" s="12" t="s">
        <v>44</v>
      </c>
      <c r="B12" s="17" t="s">
        <v>29</v>
      </c>
      <c r="C12" s="17" t="s">
        <v>280</v>
      </c>
      <c r="D12" s="12" t="s">
        <v>46</v>
      </c>
      <c r="E12" s="18" t="s">
        <v>281</v>
      </c>
      <c r="F12" s="19" t="s">
        <v>57</v>
      </c>
      <c r="G12" s="20">
        <v>4.5999999999999996</v>
      </c>
      <c r="H12" s="21">
        <v>0</v>
      </c>
      <c r="I12" s="21">
        <f>ROUND(ROUND(H12,2)*ROUND(G12,3),2)</f>
        <v>0</v>
      </c>
      <c r="O12">
        <f>(I12*21)/100</f>
        <v>0</v>
      </c>
      <c r="P12" t="s">
        <v>27</v>
      </c>
    </row>
    <row r="13" spans="1:18" x14ac:dyDescent="0.2">
      <c r="A13" s="22" t="s">
        <v>49</v>
      </c>
      <c r="E13" s="23" t="s">
        <v>46</v>
      </c>
    </row>
    <row r="14" spans="1:18" ht="51" x14ac:dyDescent="0.2">
      <c r="A14" s="24" t="s">
        <v>51</v>
      </c>
      <c r="E14" s="25" t="s">
        <v>344</v>
      </c>
    </row>
    <row r="15" spans="1:18" x14ac:dyDescent="0.2">
      <c r="A15" t="s">
        <v>52</v>
      </c>
      <c r="E15" s="23" t="s">
        <v>46</v>
      </c>
    </row>
    <row r="16" spans="1:18" ht="25.5" x14ac:dyDescent="0.2">
      <c r="A16" s="12" t="s">
        <v>44</v>
      </c>
      <c r="B16" s="17" t="s">
        <v>23</v>
      </c>
      <c r="C16" s="17" t="s">
        <v>345</v>
      </c>
      <c r="D16" s="12" t="s">
        <v>46</v>
      </c>
      <c r="E16" s="18" t="s">
        <v>346</v>
      </c>
      <c r="F16" s="19" t="s">
        <v>285</v>
      </c>
      <c r="G16" s="20">
        <v>46</v>
      </c>
      <c r="H16" s="21">
        <v>0</v>
      </c>
      <c r="I16" s="21">
        <f>ROUND(ROUND(H16,2)*ROUND(G16,3),2)</f>
        <v>0</v>
      </c>
      <c r="O16">
        <f>(I16*21)/100</f>
        <v>0</v>
      </c>
      <c r="P16" t="s">
        <v>27</v>
      </c>
    </row>
    <row r="17" spans="1:18" x14ac:dyDescent="0.2">
      <c r="A17" s="22" t="s">
        <v>49</v>
      </c>
      <c r="E17" s="23" t="s">
        <v>46</v>
      </c>
    </row>
    <row r="18" spans="1:18" ht="51" x14ac:dyDescent="0.2">
      <c r="A18" s="24" t="s">
        <v>51</v>
      </c>
      <c r="E18" s="25" t="s">
        <v>347</v>
      </c>
    </row>
    <row r="19" spans="1:18" x14ac:dyDescent="0.2">
      <c r="A19" t="s">
        <v>52</v>
      </c>
      <c r="E19" s="23" t="s">
        <v>46</v>
      </c>
    </row>
    <row r="20" spans="1:18" ht="12.75" customHeight="1" x14ac:dyDescent="0.2">
      <c r="A20" s="3" t="s">
        <v>42</v>
      </c>
      <c r="B20" s="3"/>
      <c r="C20" s="26" t="s">
        <v>348</v>
      </c>
      <c r="D20" s="3"/>
      <c r="E20" s="15" t="s">
        <v>349</v>
      </c>
      <c r="F20" s="3"/>
      <c r="G20" s="3"/>
      <c r="H20" s="3"/>
      <c r="I20" s="27">
        <f>0+Q20</f>
        <v>0</v>
      </c>
      <c r="O20">
        <f>0+R20</f>
        <v>0</v>
      </c>
      <c r="Q20">
        <f>0+I21</f>
        <v>0</v>
      </c>
      <c r="R20">
        <f>0+O21</f>
        <v>0</v>
      </c>
    </row>
    <row r="21" spans="1:18" ht="25.5" x14ac:dyDescent="0.2">
      <c r="A21" s="12" t="s">
        <v>44</v>
      </c>
      <c r="B21" s="17" t="s">
        <v>21</v>
      </c>
      <c r="C21" s="17" t="s">
        <v>350</v>
      </c>
      <c r="D21" s="12" t="s">
        <v>46</v>
      </c>
      <c r="E21" s="18" t="s">
        <v>351</v>
      </c>
      <c r="F21" s="19" t="s">
        <v>78</v>
      </c>
      <c r="G21" s="20">
        <v>40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27</v>
      </c>
    </row>
    <row r="22" spans="1:18" x14ac:dyDescent="0.2">
      <c r="A22" s="22" t="s">
        <v>49</v>
      </c>
      <c r="E22" s="23" t="s">
        <v>46</v>
      </c>
    </row>
    <row r="23" spans="1:18" ht="63.75" x14ac:dyDescent="0.2">
      <c r="A23" s="24" t="s">
        <v>51</v>
      </c>
      <c r="E23" s="25" t="s">
        <v>352</v>
      </c>
    </row>
    <row r="24" spans="1:18" x14ac:dyDescent="0.2">
      <c r="A24" t="s">
        <v>52</v>
      </c>
      <c r="E24" s="23" t="s">
        <v>46</v>
      </c>
    </row>
    <row r="25" spans="1:18" ht="12.75" customHeight="1" x14ac:dyDescent="0.2">
      <c r="A25" s="3" t="s">
        <v>42</v>
      </c>
      <c r="B25" s="3"/>
      <c r="C25" s="26" t="s">
        <v>308</v>
      </c>
      <c r="D25" s="3"/>
      <c r="E25" s="15" t="s">
        <v>309</v>
      </c>
      <c r="F25" s="3"/>
      <c r="G25" s="3"/>
      <c r="H25" s="3"/>
      <c r="I25" s="27">
        <f>0+Q25</f>
        <v>0</v>
      </c>
      <c r="O25">
        <f>0+R25</f>
        <v>0</v>
      </c>
      <c r="Q25">
        <f>0+I26</f>
        <v>0</v>
      </c>
      <c r="R25">
        <f>0+O26</f>
        <v>0</v>
      </c>
    </row>
    <row r="26" spans="1:18" x14ac:dyDescent="0.2">
      <c r="A26" s="12" t="s">
        <v>44</v>
      </c>
      <c r="B26" s="17" t="s">
        <v>33</v>
      </c>
      <c r="C26" s="17" t="s">
        <v>353</v>
      </c>
      <c r="D26" s="12" t="s">
        <v>46</v>
      </c>
      <c r="E26" s="18" t="s">
        <v>354</v>
      </c>
      <c r="F26" s="19" t="s">
        <v>78</v>
      </c>
      <c r="G26" s="20">
        <v>40</v>
      </c>
      <c r="H26" s="21">
        <v>0</v>
      </c>
      <c r="I26" s="21">
        <f>ROUND(ROUND(H26,2)*ROUND(G26,3),2)</f>
        <v>0</v>
      </c>
      <c r="O26">
        <f>(I26*21)/100</f>
        <v>0</v>
      </c>
      <c r="P26" t="s">
        <v>27</v>
      </c>
    </row>
    <row r="27" spans="1:18" x14ac:dyDescent="0.2">
      <c r="A27" s="22" t="s">
        <v>49</v>
      </c>
      <c r="E27" s="23" t="s">
        <v>46</v>
      </c>
    </row>
    <row r="28" spans="1:18" ht="63.75" x14ac:dyDescent="0.2">
      <c r="A28" s="24" t="s">
        <v>51</v>
      </c>
      <c r="E28" s="25" t="s">
        <v>352</v>
      </c>
    </row>
    <row r="29" spans="1:18" x14ac:dyDescent="0.2">
      <c r="A29" t="s">
        <v>52</v>
      </c>
      <c r="E29" s="23" t="s">
        <v>46</v>
      </c>
    </row>
  </sheetData>
  <mergeCells count="13">
    <mergeCell ref="C3:D3"/>
    <mergeCell ref="C4:D4"/>
    <mergeCell ref="C5:D5"/>
    <mergeCell ref="C6:D6"/>
    <mergeCell ref="C7:D7"/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8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0+O11+O48+O57+O62+O71+O104</f>
        <v>0</v>
      </c>
      <c r="P2" t="s">
        <v>22</v>
      </c>
    </row>
    <row r="3" spans="1:18" ht="15" customHeight="1" x14ac:dyDescent="0.25">
      <c r="A3" t="s">
        <v>2</v>
      </c>
      <c r="B3" s="7" t="s">
        <v>4</v>
      </c>
      <c r="C3" s="30" t="s">
        <v>5</v>
      </c>
      <c r="D3" s="31"/>
      <c r="E3" s="8" t="s">
        <v>6</v>
      </c>
      <c r="F3" s="1"/>
      <c r="G3" s="5"/>
      <c r="H3" s="4" t="s">
        <v>355</v>
      </c>
      <c r="I3" s="28">
        <f>0+I11+I48+I57+I62+I71+I104</f>
        <v>0</v>
      </c>
      <c r="O3" t="s">
        <v>19</v>
      </c>
      <c r="P3" t="s">
        <v>23</v>
      </c>
    </row>
    <row r="4" spans="1:18" ht="15" customHeight="1" x14ac:dyDescent="0.25">
      <c r="A4" t="s">
        <v>7</v>
      </c>
      <c r="B4" s="7" t="s">
        <v>8</v>
      </c>
      <c r="C4" s="30" t="s">
        <v>267</v>
      </c>
      <c r="D4" s="31"/>
      <c r="E4" s="8" t="s">
        <v>268</v>
      </c>
      <c r="F4" s="1"/>
      <c r="G4" s="1"/>
      <c r="H4" s="6"/>
      <c r="I4" s="6"/>
      <c r="O4" t="s">
        <v>20</v>
      </c>
      <c r="P4" t="s">
        <v>23</v>
      </c>
    </row>
    <row r="5" spans="1:18" ht="12.75" customHeight="1" x14ac:dyDescent="0.25">
      <c r="A5" t="s">
        <v>11</v>
      </c>
      <c r="B5" s="7" t="s">
        <v>8</v>
      </c>
      <c r="C5" s="30" t="s">
        <v>269</v>
      </c>
      <c r="D5" s="31"/>
      <c r="E5" s="8" t="s">
        <v>270</v>
      </c>
      <c r="F5" s="1"/>
      <c r="G5" s="1"/>
      <c r="H5" s="1"/>
      <c r="I5" s="1"/>
      <c r="O5" t="s">
        <v>20</v>
      </c>
      <c r="P5" t="s">
        <v>23</v>
      </c>
    </row>
    <row r="6" spans="1:18" ht="12.75" customHeight="1" x14ac:dyDescent="0.25">
      <c r="A6" t="s">
        <v>14</v>
      </c>
      <c r="B6" s="7" t="s">
        <v>8</v>
      </c>
      <c r="C6" s="30" t="s">
        <v>271</v>
      </c>
      <c r="D6" s="31"/>
      <c r="E6" s="8" t="s">
        <v>272</v>
      </c>
      <c r="F6" s="1"/>
      <c r="G6" s="1"/>
      <c r="H6" s="1"/>
      <c r="I6" s="1"/>
    </row>
    <row r="7" spans="1:18" ht="12.75" customHeight="1" x14ac:dyDescent="0.25">
      <c r="A7" t="s">
        <v>17</v>
      </c>
      <c r="B7" s="10" t="s">
        <v>18</v>
      </c>
      <c r="C7" s="32" t="s">
        <v>355</v>
      </c>
      <c r="D7" s="33"/>
      <c r="E7" s="11" t="s">
        <v>356</v>
      </c>
      <c r="F7" s="3"/>
      <c r="G7" s="3"/>
      <c r="H7" s="3"/>
      <c r="I7" s="3"/>
    </row>
    <row r="8" spans="1:18" ht="12.75" customHeight="1" x14ac:dyDescent="0.2">
      <c r="A8" s="29" t="s">
        <v>26</v>
      </c>
      <c r="B8" s="29" t="s">
        <v>28</v>
      </c>
      <c r="C8" s="29" t="s">
        <v>30</v>
      </c>
      <c r="D8" s="29" t="s">
        <v>31</v>
      </c>
      <c r="E8" s="29" t="s">
        <v>32</v>
      </c>
      <c r="F8" s="29" t="s">
        <v>34</v>
      </c>
      <c r="G8" s="29" t="s">
        <v>36</v>
      </c>
      <c r="H8" s="29" t="s">
        <v>37</v>
      </c>
      <c r="I8" s="29"/>
    </row>
    <row r="9" spans="1:18" ht="12.75" customHeight="1" x14ac:dyDescent="0.2">
      <c r="A9" s="29"/>
      <c r="B9" s="29"/>
      <c r="C9" s="29"/>
      <c r="D9" s="29"/>
      <c r="E9" s="29"/>
      <c r="F9" s="29"/>
      <c r="G9" s="29"/>
      <c r="H9" s="9" t="s">
        <v>38</v>
      </c>
      <c r="I9" s="9" t="s">
        <v>40</v>
      </c>
    </row>
    <row r="10" spans="1:18" ht="12.75" customHeight="1" x14ac:dyDescent="0.2">
      <c r="A10" s="9" t="s">
        <v>27</v>
      </c>
      <c r="B10" s="9" t="s">
        <v>29</v>
      </c>
      <c r="C10" s="9" t="s">
        <v>23</v>
      </c>
      <c r="D10" s="9" t="s">
        <v>21</v>
      </c>
      <c r="E10" s="9" t="s">
        <v>33</v>
      </c>
      <c r="F10" s="9" t="s">
        <v>35</v>
      </c>
      <c r="G10" s="9" t="s">
        <v>22</v>
      </c>
      <c r="H10" s="9" t="s">
        <v>39</v>
      </c>
      <c r="I10" s="9" t="s">
        <v>41</v>
      </c>
    </row>
    <row r="11" spans="1:18" ht="12.75" customHeight="1" x14ac:dyDescent="0.2">
      <c r="A11" s="13" t="s">
        <v>42</v>
      </c>
      <c r="B11" s="13"/>
      <c r="C11" s="14" t="s">
        <v>41</v>
      </c>
      <c r="D11" s="13"/>
      <c r="E11" s="15" t="s">
        <v>54</v>
      </c>
      <c r="F11" s="13"/>
      <c r="G11" s="13"/>
      <c r="H11" s="13"/>
      <c r="I11" s="16">
        <f>0+Q11</f>
        <v>0</v>
      </c>
      <c r="O11">
        <f>0+R11</f>
        <v>0</v>
      </c>
      <c r="Q11">
        <f>0+I12+I16+I20+I24+I28+I32+I36+I40+I44</f>
        <v>0</v>
      </c>
      <c r="R11">
        <f>0+O12+O16+O20+O24+O28+O32+O36+O40+O44</f>
        <v>0</v>
      </c>
    </row>
    <row r="12" spans="1:18" x14ac:dyDescent="0.2">
      <c r="A12" s="12" t="s">
        <v>44</v>
      </c>
      <c r="B12" s="17" t="s">
        <v>29</v>
      </c>
      <c r="C12" s="17" t="s">
        <v>357</v>
      </c>
      <c r="D12" s="12" t="s">
        <v>46</v>
      </c>
      <c r="E12" s="18" t="s">
        <v>358</v>
      </c>
      <c r="F12" s="19" t="s">
        <v>57</v>
      </c>
      <c r="G12" s="20">
        <v>153</v>
      </c>
      <c r="H12" s="21">
        <v>0</v>
      </c>
      <c r="I12" s="21">
        <f>ROUND(ROUND(H12,2)*ROUND(G12,3),2)</f>
        <v>0</v>
      </c>
      <c r="O12">
        <f>(I12*21)/100</f>
        <v>0</v>
      </c>
      <c r="P12" t="s">
        <v>27</v>
      </c>
    </row>
    <row r="13" spans="1:18" x14ac:dyDescent="0.2">
      <c r="A13" s="22" t="s">
        <v>49</v>
      </c>
      <c r="E13" s="23" t="s">
        <v>46</v>
      </c>
    </row>
    <row r="14" spans="1:18" ht="38.25" x14ac:dyDescent="0.2">
      <c r="A14" s="24" t="s">
        <v>51</v>
      </c>
      <c r="E14" s="25" t="s">
        <v>359</v>
      </c>
    </row>
    <row r="15" spans="1:18" x14ac:dyDescent="0.2">
      <c r="A15" t="s">
        <v>52</v>
      </c>
      <c r="E15" s="23" t="s">
        <v>46</v>
      </c>
    </row>
    <row r="16" spans="1:18" x14ac:dyDescent="0.2">
      <c r="A16" s="12" t="s">
        <v>44</v>
      </c>
      <c r="B16" s="17" t="s">
        <v>23</v>
      </c>
      <c r="C16" s="17" t="s">
        <v>360</v>
      </c>
      <c r="D16" s="12" t="s">
        <v>46</v>
      </c>
      <c r="E16" s="18" t="s">
        <v>361</v>
      </c>
      <c r="F16" s="19" t="s">
        <v>57</v>
      </c>
      <c r="G16" s="20">
        <v>28</v>
      </c>
      <c r="H16" s="21">
        <v>0</v>
      </c>
      <c r="I16" s="21">
        <f>ROUND(ROUND(H16,2)*ROUND(G16,3),2)</f>
        <v>0</v>
      </c>
      <c r="O16">
        <f>(I16*21)/100</f>
        <v>0</v>
      </c>
      <c r="P16" t="s">
        <v>27</v>
      </c>
    </row>
    <row r="17" spans="1:16" x14ac:dyDescent="0.2">
      <c r="A17" s="22" t="s">
        <v>49</v>
      </c>
      <c r="E17" s="23" t="s">
        <v>46</v>
      </c>
    </row>
    <row r="18" spans="1:16" ht="38.25" x14ac:dyDescent="0.2">
      <c r="A18" s="24" t="s">
        <v>51</v>
      </c>
      <c r="E18" s="25" t="s">
        <v>362</v>
      </c>
    </row>
    <row r="19" spans="1:16" x14ac:dyDescent="0.2">
      <c r="A19" t="s">
        <v>52</v>
      </c>
      <c r="E19" s="23" t="s">
        <v>46</v>
      </c>
    </row>
    <row r="20" spans="1:16" x14ac:dyDescent="0.2">
      <c r="A20" s="12" t="s">
        <v>44</v>
      </c>
      <c r="B20" s="17" t="s">
        <v>21</v>
      </c>
      <c r="C20" s="17" t="s">
        <v>363</v>
      </c>
      <c r="D20" s="12" t="s">
        <v>46</v>
      </c>
      <c r="E20" s="18" t="s">
        <v>364</v>
      </c>
      <c r="F20" s="19" t="s">
        <v>57</v>
      </c>
      <c r="G20" s="20">
        <v>48</v>
      </c>
      <c r="H20" s="21">
        <v>0</v>
      </c>
      <c r="I20" s="21">
        <f>ROUND(ROUND(H20,2)*ROUND(G20,3),2)</f>
        <v>0</v>
      </c>
      <c r="O20">
        <f>(I20*21)/100</f>
        <v>0</v>
      </c>
      <c r="P20" t="s">
        <v>27</v>
      </c>
    </row>
    <row r="21" spans="1:16" x14ac:dyDescent="0.2">
      <c r="A21" s="22" t="s">
        <v>49</v>
      </c>
      <c r="E21" s="23" t="s">
        <v>46</v>
      </c>
    </row>
    <row r="22" spans="1:16" ht="102" x14ac:dyDescent="0.2">
      <c r="A22" s="24" t="s">
        <v>51</v>
      </c>
      <c r="E22" s="25" t="s">
        <v>365</v>
      </c>
    </row>
    <row r="23" spans="1:16" x14ac:dyDescent="0.2">
      <c r="A23" t="s">
        <v>52</v>
      </c>
      <c r="E23" s="23" t="s">
        <v>46</v>
      </c>
    </row>
    <row r="24" spans="1:16" x14ac:dyDescent="0.2">
      <c r="A24" s="12" t="s">
        <v>44</v>
      </c>
      <c r="B24" s="17" t="s">
        <v>33</v>
      </c>
      <c r="C24" s="17" t="s">
        <v>366</v>
      </c>
      <c r="D24" s="12" t="s">
        <v>46</v>
      </c>
      <c r="E24" s="18" t="s">
        <v>367</v>
      </c>
      <c r="F24" s="19" t="s">
        <v>57</v>
      </c>
      <c r="G24" s="20">
        <v>4</v>
      </c>
      <c r="H24" s="21">
        <v>0</v>
      </c>
      <c r="I24" s="21">
        <f>ROUND(ROUND(H24,2)*ROUND(G24,3),2)</f>
        <v>0</v>
      </c>
      <c r="O24">
        <f>(I24*21)/100</f>
        <v>0</v>
      </c>
      <c r="P24" t="s">
        <v>27</v>
      </c>
    </row>
    <row r="25" spans="1:16" x14ac:dyDescent="0.2">
      <c r="A25" s="22" t="s">
        <v>49</v>
      </c>
      <c r="E25" s="23" t="s">
        <v>46</v>
      </c>
    </row>
    <row r="26" spans="1:16" ht="63.75" x14ac:dyDescent="0.2">
      <c r="A26" s="24" t="s">
        <v>51</v>
      </c>
      <c r="E26" s="25" t="s">
        <v>368</v>
      </c>
    </row>
    <row r="27" spans="1:16" x14ac:dyDescent="0.2">
      <c r="A27" t="s">
        <v>52</v>
      </c>
      <c r="E27" s="23" t="s">
        <v>46</v>
      </c>
    </row>
    <row r="28" spans="1:16" x14ac:dyDescent="0.2">
      <c r="A28" s="12" t="s">
        <v>44</v>
      </c>
      <c r="B28" s="17" t="s">
        <v>35</v>
      </c>
      <c r="C28" s="17" t="s">
        <v>369</v>
      </c>
      <c r="D28" s="12" t="s">
        <v>46</v>
      </c>
      <c r="E28" s="18" t="s">
        <v>370</v>
      </c>
      <c r="F28" s="19" t="s">
        <v>57</v>
      </c>
      <c r="G28" s="20">
        <v>28</v>
      </c>
      <c r="H28" s="21">
        <v>0</v>
      </c>
      <c r="I28" s="21">
        <f>ROUND(ROUND(H28,2)*ROUND(G28,3),2)</f>
        <v>0</v>
      </c>
      <c r="O28">
        <f>(I28*21)/100</f>
        <v>0</v>
      </c>
      <c r="P28" t="s">
        <v>27</v>
      </c>
    </row>
    <row r="29" spans="1:16" x14ac:dyDescent="0.2">
      <c r="A29" s="22" t="s">
        <v>49</v>
      </c>
      <c r="E29" s="23" t="s">
        <v>46</v>
      </c>
    </row>
    <row r="30" spans="1:16" ht="38.25" x14ac:dyDescent="0.2">
      <c r="A30" s="24" t="s">
        <v>51</v>
      </c>
      <c r="E30" s="25" t="s">
        <v>371</v>
      </c>
    </row>
    <row r="31" spans="1:16" x14ac:dyDescent="0.2">
      <c r="A31" t="s">
        <v>52</v>
      </c>
      <c r="E31" s="23" t="s">
        <v>46</v>
      </c>
    </row>
    <row r="32" spans="1:16" x14ac:dyDescent="0.2">
      <c r="A32" s="12" t="s">
        <v>44</v>
      </c>
      <c r="B32" s="17" t="s">
        <v>22</v>
      </c>
      <c r="C32" s="17" t="s">
        <v>68</v>
      </c>
      <c r="D32" s="12" t="s">
        <v>46</v>
      </c>
      <c r="E32" s="18" t="s">
        <v>69</v>
      </c>
      <c r="F32" s="19" t="s">
        <v>57</v>
      </c>
      <c r="G32" s="20">
        <v>26</v>
      </c>
      <c r="H32" s="21">
        <v>0</v>
      </c>
      <c r="I32" s="21">
        <f>ROUND(ROUND(H32,2)*ROUND(G32,3),2)</f>
        <v>0</v>
      </c>
      <c r="O32">
        <f>(I32*21)/100</f>
        <v>0</v>
      </c>
      <c r="P32" t="s">
        <v>27</v>
      </c>
    </row>
    <row r="33" spans="1:18" x14ac:dyDescent="0.2">
      <c r="A33" s="22" t="s">
        <v>49</v>
      </c>
      <c r="E33" s="23" t="s">
        <v>46</v>
      </c>
    </row>
    <row r="34" spans="1:18" ht="63.75" x14ac:dyDescent="0.2">
      <c r="A34" s="24" t="s">
        <v>51</v>
      </c>
      <c r="E34" s="25" t="s">
        <v>372</v>
      </c>
    </row>
    <row r="35" spans="1:18" x14ac:dyDescent="0.2">
      <c r="A35" t="s">
        <v>52</v>
      </c>
      <c r="E35" s="23" t="s">
        <v>46</v>
      </c>
    </row>
    <row r="36" spans="1:18" x14ac:dyDescent="0.2">
      <c r="A36" s="12" t="s">
        <v>44</v>
      </c>
      <c r="B36" s="17" t="s">
        <v>75</v>
      </c>
      <c r="C36" s="17" t="s">
        <v>373</v>
      </c>
      <c r="D36" s="12" t="s">
        <v>46</v>
      </c>
      <c r="E36" s="18" t="s">
        <v>374</v>
      </c>
      <c r="F36" s="19" t="s">
        <v>57</v>
      </c>
      <c r="G36" s="20">
        <v>2</v>
      </c>
      <c r="H36" s="21">
        <v>0</v>
      </c>
      <c r="I36" s="21">
        <f>ROUND(ROUND(H36,2)*ROUND(G36,3),2)</f>
        <v>0</v>
      </c>
      <c r="O36">
        <f>(I36*21)/100</f>
        <v>0</v>
      </c>
      <c r="P36" t="s">
        <v>27</v>
      </c>
    </row>
    <row r="37" spans="1:18" x14ac:dyDescent="0.2">
      <c r="A37" s="22" t="s">
        <v>49</v>
      </c>
      <c r="E37" s="23" t="s">
        <v>46</v>
      </c>
    </row>
    <row r="38" spans="1:18" ht="38.25" x14ac:dyDescent="0.2">
      <c r="A38" s="24" t="s">
        <v>51</v>
      </c>
      <c r="E38" s="25" t="s">
        <v>375</v>
      </c>
    </row>
    <row r="39" spans="1:18" x14ac:dyDescent="0.2">
      <c r="A39" t="s">
        <v>52</v>
      </c>
      <c r="E39" s="23" t="s">
        <v>46</v>
      </c>
    </row>
    <row r="40" spans="1:18" x14ac:dyDescent="0.2">
      <c r="A40" s="12" t="s">
        <v>44</v>
      </c>
      <c r="B40" s="17" t="s">
        <v>81</v>
      </c>
      <c r="C40" s="17" t="s">
        <v>376</v>
      </c>
      <c r="D40" s="12" t="s">
        <v>46</v>
      </c>
      <c r="E40" s="18" t="s">
        <v>377</v>
      </c>
      <c r="F40" s="19" t="s">
        <v>57</v>
      </c>
      <c r="G40" s="20">
        <v>4</v>
      </c>
      <c r="H40" s="21">
        <v>0</v>
      </c>
      <c r="I40" s="21">
        <f>ROUND(ROUND(H40,2)*ROUND(G40,3),2)</f>
        <v>0</v>
      </c>
      <c r="O40">
        <f>(I40*21)/100</f>
        <v>0</v>
      </c>
      <c r="P40" t="s">
        <v>27</v>
      </c>
    </row>
    <row r="41" spans="1:18" x14ac:dyDescent="0.2">
      <c r="A41" s="22" t="s">
        <v>49</v>
      </c>
      <c r="E41" s="23" t="s">
        <v>46</v>
      </c>
    </row>
    <row r="42" spans="1:18" ht="153" x14ac:dyDescent="0.2">
      <c r="A42" s="24" t="s">
        <v>51</v>
      </c>
      <c r="E42" s="25" t="s">
        <v>378</v>
      </c>
    </row>
    <row r="43" spans="1:18" x14ac:dyDescent="0.2">
      <c r="A43" t="s">
        <v>52</v>
      </c>
      <c r="E43" s="23" t="s">
        <v>46</v>
      </c>
    </row>
    <row r="44" spans="1:18" x14ac:dyDescent="0.2">
      <c r="A44" s="12" t="s">
        <v>44</v>
      </c>
      <c r="B44" s="17" t="s">
        <v>39</v>
      </c>
      <c r="C44" s="17" t="s">
        <v>379</v>
      </c>
      <c r="D44" s="12" t="s">
        <v>46</v>
      </c>
      <c r="E44" s="18" t="s">
        <v>380</v>
      </c>
      <c r="F44" s="19" t="s">
        <v>78</v>
      </c>
      <c r="G44" s="20">
        <v>230</v>
      </c>
      <c r="H44" s="21">
        <v>0</v>
      </c>
      <c r="I44" s="21">
        <f>ROUND(ROUND(H44,2)*ROUND(G44,3),2)</f>
        <v>0</v>
      </c>
      <c r="O44">
        <f>(I44*21)/100</f>
        <v>0</v>
      </c>
      <c r="P44" t="s">
        <v>27</v>
      </c>
    </row>
    <row r="45" spans="1:18" x14ac:dyDescent="0.2">
      <c r="A45" s="22" t="s">
        <v>49</v>
      </c>
      <c r="E45" s="23" t="s">
        <v>46</v>
      </c>
    </row>
    <row r="46" spans="1:18" ht="38.25" x14ac:dyDescent="0.2">
      <c r="A46" s="24" t="s">
        <v>51</v>
      </c>
      <c r="E46" s="25" t="s">
        <v>381</v>
      </c>
    </row>
    <row r="47" spans="1:18" x14ac:dyDescent="0.2">
      <c r="A47" t="s">
        <v>52</v>
      </c>
      <c r="E47" s="23" t="s">
        <v>46</v>
      </c>
    </row>
    <row r="48" spans="1:18" ht="12.75" customHeight="1" x14ac:dyDescent="0.2">
      <c r="A48" s="3" t="s">
        <v>42</v>
      </c>
      <c r="B48" s="3"/>
      <c r="C48" s="26" t="s">
        <v>137</v>
      </c>
      <c r="D48" s="3"/>
      <c r="E48" s="15" t="s">
        <v>382</v>
      </c>
      <c r="F48" s="3"/>
      <c r="G48" s="3"/>
      <c r="H48" s="3"/>
      <c r="I48" s="27">
        <f>0+Q48</f>
        <v>0</v>
      </c>
      <c r="O48">
        <f>0+R48</f>
        <v>0</v>
      </c>
      <c r="Q48">
        <f>0+I49+I53</f>
        <v>0</v>
      </c>
      <c r="R48">
        <f>0+O49+O53</f>
        <v>0</v>
      </c>
    </row>
    <row r="49" spans="1:18" x14ac:dyDescent="0.2">
      <c r="A49" s="12" t="s">
        <v>44</v>
      </c>
      <c r="B49" s="17" t="s">
        <v>41</v>
      </c>
      <c r="C49" s="17" t="s">
        <v>383</v>
      </c>
      <c r="D49" s="12" t="s">
        <v>46</v>
      </c>
      <c r="E49" s="18" t="s">
        <v>384</v>
      </c>
      <c r="F49" s="19" t="s">
        <v>57</v>
      </c>
      <c r="G49" s="20">
        <v>20</v>
      </c>
      <c r="H49" s="21">
        <v>0</v>
      </c>
      <c r="I49" s="21">
        <f>ROUND(ROUND(H49,2)*ROUND(G49,3),2)</f>
        <v>0</v>
      </c>
      <c r="O49">
        <f>(I49*21)/100</f>
        <v>0</v>
      </c>
      <c r="P49" t="s">
        <v>27</v>
      </c>
    </row>
    <row r="50" spans="1:18" x14ac:dyDescent="0.2">
      <c r="A50" s="22" t="s">
        <v>49</v>
      </c>
      <c r="E50" s="23" t="s">
        <v>46</v>
      </c>
    </row>
    <row r="51" spans="1:18" ht="63.75" x14ac:dyDescent="0.2">
      <c r="A51" s="24" t="s">
        <v>51</v>
      </c>
      <c r="E51" s="25" t="s">
        <v>385</v>
      </c>
    </row>
    <row r="52" spans="1:18" x14ac:dyDescent="0.2">
      <c r="A52" t="s">
        <v>52</v>
      </c>
      <c r="E52" s="23" t="s">
        <v>46</v>
      </c>
    </row>
    <row r="53" spans="1:18" x14ac:dyDescent="0.2">
      <c r="A53" s="12" t="s">
        <v>44</v>
      </c>
      <c r="B53" s="17" t="s">
        <v>97</v>
      </c>
      <c r="C53" s="17" t="s">
        <v>386</v>
      </c>
      <c r="D53" s="12" t="s">
        <v>46</v>
      </c>
      <c r="E53" s="18" t="s">
        <v>387</v>
      </c>
      <c r="F53" s="19" t="s">
        <v>78</v>
      </c>
      <c r="G53" s="20">
        <v>123</v>
      </c>
      <c r="H53" s="21">
        <v>0</v>
      </c>
      <c r="I53" s="21">
        <f>ROUND(ROUND(H53,2)*ROUND(G53,3),2)</f>
        <v>0</v>
      </c>
      <c r="O53">
        <f>(I53*21)/100</f>
        <v>0</v>
      </c>
      <c r="P53" t="s">
        <v>27</v>
      </c>
    </row>
    <row r="54" spans="1:18" x14ac:dyDescent="0.2">
      <c r="A54" s="22" t="s">
        <v>49</v>
      </c>
      <c r="E54" s="23" t="s">
        <v>46</v>
      </c>
    </row>
    <row r="55" spans="1:18" ht="63.75" x14ac:dyDescent="0.2">
      <c r="A55" s="24" t="s">
        <v>51</v>
      </c>
      <c r="E55" s="25" t="s">
        <v>388</v>
      </c>
    </row>
    <row r="56" spans="1:18" x14ac:dyDescent="0.2">
      <c r="A56" t="s">
        <v>52</v>
      </c>
      <c r="E56" s="23" t="s">
        <v>46</v>
      </c>
    </row>
    <row r="57" spans="1:18" ht="12.75" customHeight="1" x14ac:dyDescent="0.2">
      <c r="A57" s="3" t="s">
        <v>42</v>
      </c>
      <c r="B57" s="3"/>
      <c r="C57" s="26" t="s">
        <v>240</v>
      </c>
      <c r="D57" s="3"/>
      <c r="E57" s="15" t="s">
        <v>389</v>
      </c>
      <c r="F57" s="3"/>
      <c r="G57" s="3"/>
      <c r="H57" s="3"/>
      <c r="I57" s="27">
        <f>0+Q57</f>
        <v>0</v>
      </c>
      <c r="O57">
        <f>0+R57</f>
        <v>0</v>
      </c>
      <c r="Q57">
        <f>0+I58</f>
        <v>0</v>
      </c>
      <c r="R57">
        <f>0+O58</f>
        <v>0</v>
      </c>
    </row>
    <row r="58" spans="1:18" x14ac:dyDescent="0.2">
      <c r="A58" s="12" t="s">
        <v>44</v>
      </c>
      <c r="B58" s="17" t="s">
        <v>104</v>
      </c>
      <c r="C58" s="17" t="s">
        <v>390</v>
      </c>
      <c r="D58" s="12" t="s">
        <v>46</v>
      </c>
      <c r="E58" s="18" t="s">
        <v>391</v>
      </c>
      <c r="F58" s="19" t="s">
        <v>57</v>
      </c>
      <c r="G58" s="20">
        <v>1.8</v>
      </c>
      <c r="H58" s="21">
        <v>0</v>
      </c>
      <c r="I58" s="21">
        <f>ROUND(ROUND(H58,2)*ROUND(G58,3),2)</f>
        <v>0</v>
      </c>
      <c r="O58">
        <f>(I58*21)/100</f>
        <v>0</v>
      </c>
      <c r="P58" t="s">
        <v>27</v>
      </c>
    </row>
    <row r="59" spans="1:18" x14ac:dyDescent="0.2">
      <c r="A59" s="22" t="s">
        <v>49</v>
      </c>
      <c r="E59" s="23" t="s">
        <v>46</v>
      </c>
    </row>
    <row r="60" spans="1:18" ht="153" x14ac:dyDescent="0.2">
      <c r="A60" s="24" t="s">
        <v>51</v>
      </c>
      <c r="E60" s="25" t="s">
        <v>392</v>
      </c>
    </row>
    <row r="61" spans="1:18" x14ac:dyDescent="0.2">
      <c r="A61" t="s">
        <v>52</v>
      </c>
      <c r="E61" s="23" t="s">
        <v>46</v>
      </c>
    </row>
    <row r="62" spans="1:18" ht="12.75" customHeight="1" x14ac:dyDescent="0.2">
      <c r="A62" s="3" t="s">
        <v>42</v>
      </c>
      <c r="B62" s="3"/>
      <c r="C62" s="26" t="s">
        <v>393</v>
      </c>
      <c r="D62" s="3"/>
      <c r="E62" s="15" t="s">
        <v>394</v>
      </c>
      <c r="F62" s="3"/>
      <c r="G62" s="3"/>
      <c r="H62" s="3"/>
      <c r="I62" s="27">
        <f>0+Q62</f>
        <v>0</v>
      </c>
      <c r="O62">
        <f>0+R62</f>
        <v>0</v>
      </c>
      <c r="Q62">
        <f>0+I63+I67</f>
        <v>0</v>
      </c>
      <c r="R62">
        <f>0+O63+O67</f>
        <v>0</v>
      </c>
    </row>
    <row r="63" spans="1:18" ht="25.5" x14ac:dyDescent="0.2">
      <c r="A63" s="12" t="s">
        <v>44</v>
      </c>
      <c r="B63" s="17" t="s">
        <v>108</v>
      </c>
      <c r="C63" s="17" t="s">
        <v>395</v>
      </c>
      <c r="D63" s="12" t="s">
        <v>46</v>
      </c>
      <c r="E63" s="18" t="s">
        <v>396</v>
      </c>
      <c r="F63" s="19" t="s">
        <v>57</v>
      </c>
      <c r="G63" s="20">
        <v>65</v>
      </c>
      <c r="H63" s="21">
        <v>0</v>
      </c>
      <c r="I63" s="21">
        <f>ROUND(ROUND(H63,2)*ROUND(G63,3),2)</f>
        <v>0</v>
      </c>
      <c r="O63">
        <f>(I63*21)/100</f>
        <v>0</v>
      </c>
      <c r="P63" t="s">
        <v>27</v>
      </c>
    </row>
    <row r="64" spans="1:18" x14ac:dyDescent="0.2">
      <c r="A64" s="22" t="s">
        <v>49</v>
      </c>
      <c r="E64" s="23" t="s">
        <v>46</v>
      </c>
    </row>
    <row r="65" spans="1:18" ht="38.25" x14ac:dyDescent="0.2">
      <c r="A65" s="24" t="s">
        <v>51</v>
      </c>
      <c r="E65" s="25" t="s">
        <v>397</v>
      </c>
    </row>
    <row r="66" spans="1:18" x14ac:dyDescent="0.2">
      <c r="A66" t="s">
        <v>52</v>
      </c>
      <c r="E66" s="23" t="s">
        <v>46</v>
      </c>
    </row>
    <row r="67" spans="1:18" ht="25.5" x14ac:dyDescent="0.2">
      <c r="A67" s="12" t="s">
        <v>44</v>
      </c>
      <c r="B67" s="17" t="s">
        <v>113</v>
      </c>
      <c r="C67" s="17" t="s">
        <v>398</v>
      </c>
      <c r="D67" s="12" t="s">
        <v>46</v>
      </c>
      <c r="E67" s="18" t="s">
        <v>399</v>
      </c>
      <c r="F67" s="19" t="s">
        <v>57</v>
      </c>
      <c r="G67" s="20">
        <v>100</v>
      </c>
      <c r="H67" s="21">
        <v>0</v>
      </c>
      <c r="I67" s="21">
        <f>ROUND(ROUND(H67,2)*ROUND(G67,3),2)</f>
        <v>0</v>
      </c>
      <c r="O67">
        <f>(I67*21)/100</f>
        <v>0</v>
      </c>
      <c r="P67" t="s">
        <v>27</v>
      </c>
    </row>
    <row r="68" spans="1:18" x14ac:dyDescent="0.2">
      <c r="A68" s="22" t="s">
        <v>49</v>
      </c>
      <c r="E68" s="23" t="s">
        <v>46</v>
      </c>
    </row>
    <row r="69" spans="1:18" ht="51" x14ac:dyDescent="0.2">
      <c r="A69" s="24" t="s">
        <v>51</v>
      </c>
      <c r="E69" s="25" t="s">
        <v>400</v>
      </c>
    </row>
    <row r="70" spans="1:18" x14ac:dyDescent="0.2">
      <c r="A70" t="s">
        <v>52</v>
      </c>
      <c r="E70" s="23" t="s">
        <v>46</v>
      </c>
    </row>
    <row r="71" spans="1:18" ht="12.75" customHeight="1" x14ac:dyDescent="0.2">
      <c r="A71" s="3" t="s">
        <v>42</v>
      </c>
      <c r="B71" s="3"/>
      <c r="C71" s="26" t="s">
        <v>401</v>
      </c>
      <c r="D71" s="3"/>
      <c r="E71" s="15" t="s">
        <v>402</v>
      </c>
      <c r="F71" s="3"/>
      <c r="G71" s="3"/>
      <c r="H71" s="3"/>
      <c r="I71" s="27">
        <f>0+Q71</f>
        <v>0</v>
      </c>
      <c r="O71">
        <f>0+R71</f>
        <v>0</v>
      </c>
      <c r="Q71">
        <f>0+I72+I76+I80+I84+I88+I92+I96+I100</f>
        <v>0</v>
      </c>
      <c r="R71">
        <f>0+O72+O76+O80+O84+O88+O92+O96+O100</f>
        <v>0</v>
      </c>
    </row>
    <row r="72" spans="1:18" x14ac:dyDescent="0.2">
      <c r="A72" s="12" t="s">
        <v>44</v>
      </c>
      <c r="B72" s="17" t="s">
        <v>116</v>
      </c>
      <c r="C72" s="17" t="s">
        <v>403</v>
      </c>
      <c r="D72" s="12" t="s">
        <v>46</v>
      </c>
      <c r="E72" s="18" t="s">
        <v>404</v>
      </c>
      <c r="F72" s="19" t="s">
        <v>285</v>
      </c>
      <c r="G72" s="20">
        <v>2</v>
      </c>
      <c r="H72" s="21">
        <v>0</v>
      </c>
      <c r="I72" s="21">
        <f>ROUND(ROUND(H72,2)*ROUND(G72,3),2)</f>
        <v>0</v>
      </c>
      <c r="O72">
        <f>(I72*21)/100</f>
        <v>0</v>
      </c>
      <c r="P72" t="s">
        <v>27</v>
      </c>
    </row>
    <row r="73" spans="1:18" x14ac:dyDescent="0.2">
      <c r="A73" s="22" t="s">
        <v>49</v>
      </c>
      <c r="E73" s="23" t="s">
        <v>46</v>
      </c>
    </row>
    <row r="74" spans="1:18" ht="38.25" x14ac:dyDescent="0.2">
      <c r="A74" s="24" t="s">
        <v>51</v>
      </c>
      <c r="E74" s="25" t="s">
        <v>405</v>
      </c>
    </row>
    <row r="75" spans="1:18" x14ac:dyDescent="0.2">
      <c r="A75" t="s">
        <v>52</v>
      </c>
      <c r="E75" s="23" t="s">
        <v>46</v>
      </c>
    </row>
    <row r="76" spans="1:18" x14ac:dyDescent="0.2">
      <c r="A76" s="12" t="s">
        <v>44</v>
      </c>
      <c r="B76" s="17" t="s">
        <v>120</v>
      </c>
      <c r="C76" s="17" t="s">
        <v>406</v>
      </c>
      <c r="D76" s="12" t="s">
        <v>46</v>
      </c>
      <c r="E76" s="18" t="s">
        <v>407</v>
      </c>
      <c r="F76" s="19" t="s">
        <v>285</v>
      </c>
      <c r="G76" s="20">
        <v>50</v>
      </c>
      <c r="H76" s="21">
        <v>0</v>
      </c>
      <c r="I76" s="21">
        <f>ROUND(ROUND(H76,2)*ROUND(G76,3),2)</f>
        <v>0</v>
      </c>
      <c r="O76">
        <f>(I76*21)/100</f>
        <v>0</v>
      </c>
      <c r="P76" t="s">
        <v>27</v>
      </c>
    </row>
    <row r="77" spans="1:18" x14ac:dyDescent="0.2">
      <c r="A77" s="22" t="s">
        <v>49</v>
      </c>
      <c r="E77" s="23" t="s">
        <v>46</v>
      </c>
    </row>
    <row r="78" spans="1:18" ht="38.25" x14ac:dyDescent="0.2">
      <c r="A78" s="24" t="s">
        <v>51</v>
      </c>
      <c r="E78" s="25" t="s">
        <v>408</v>
      </c>
    </row>
    <row r="79" spans="1:18" x14ac:dyDescent="0.2">
      <c r="A79" t="s">
        <v>52</v>
      </c>
      <c r="E79" s="23" t="s">
        <v>46</v>
      </c>
    </row>
    <row r="80" spans="1:18" x14ac:dyDescent="0.2">
      <c r="A80" s="12" t="s">
        <v>44</v>
      </c>
      <c r="B80" s="17" t="s">
        <v>123</v>
      </c>
      <c r="C80" s="17" t="s">
        <v>409</v>
      </c>
      <c r="D80" s="12" t="s">
        <v>46</v>
      </c>
      <c r="E80" s="18" t="s">
        <v>410</v>
      </c>
      <c r="F80" s="19" t="s">
        <v>285</v>
      </c>
      <c r="G80" s="20">
        <v>24</v>
      </c>
      <c r="H80" s="21">
        <v>0</v>
      </c>
      <c r="I80" s="21">
        <f>ROUND(ROUND(H80,2)*ROUND(G80,3),2)</f>
        <v>0</v>
      </c>
      <c r="O80">
        <f>(I80*21)/100</f>
        <v>0</v>
      </c>
      <c r="P80" t="s">
        <v>27</v>
      </c>
    </row>
    <row r="81" spans="1:16" x14ac:dyDescent="0.2">
      <c r="A81" s="22" t="s">
        <v>49</v>
      </c>
      <c r="E81" s="23" t="s">
        <v>46</v>
      </c>
    </row>
    <row r="82" spans="1:16" ht="51" x14ac:dyDescent="0.2">
      <c r="A82" s="24" t="s">
        <v>51</v>
      </c>
      <c r="E82" s="25" t="s">
        <v>411</v>
      </c>
    </row>
    <row r="83" spans="1:16" x14ac:dyDescent="0.2">
      <c r="A83" t="s">
        <v>52</v>
      </c>
      <c r="E83" s="23" t="s">
        <v>46</v>
      </c>
    </row>
    <row r="84" spans="1:16" x14ac:dyDescent="0.2">
      <c r="A84" s="12" t="s">
        <v>44</v>
      </c>
      <c r="B84" s="17" t="s">
        <v>127</v>
      </c>
      <c r="C84" s="17" t="s">
        <v>412</v>
      </c>
      <c r="D84" s="12" t="s">
        <v>46</v>
      </c>
      <c r="E84" s="18" t="s">
        <v>413</v>
      </c>
      <c r="F84" s="19" t="s">
        <v>57</v>
      </c>
      <c r="G84" s="20">
        <v>2</v>
      </c>
      <c r="H84" s="21">
        <v>0</v>
      </c>
      <c r="I84" s="21">
        <f>ROUND(ROUND(H84,2)*ROUND(G84,3),2)</f>
        <v>0</v>
      </c>
      <c r="O84">
        <f>(I84*21)/100</f>
        <v>0</v>
      </c>
      <c r="P84" t="s">
        <v>27</v>
      </c>
    </row>
    <row r="85" spans="1:16" x14ac:dyDescent="0.2">
      <c r="A85" s="22" t="s">
        <v>49</v>
      </c>
      <c r="E85" s="23" t="s">
        <v>46</v>
      </c>
    </row>
    <row r="86" spans="1:16" ht="63.75" x14ac:dyDescent="0.2">
      <c r="A86" s="24" t="s">
        <v>51</v>
      </c>
      <c r="E86" s="25" t="s">
        <v>414</v>
      </c>
    </row>
    <row r="87" spans="1:16" x14ac:dyDescent="0.2">
      <c r="A87" t="s">
        <v>52</v>
      </c>
      <c r="E87" s="23" t="s">
        <v>46</v>
      </c>
    </row>
    <row r="88" spans="1:16" x14ac:dyDescent="0.2">
      <c r="A88" s="12" t="s">
        <v>44</v>
      </c>
      <c r="B88" s="17" t="s">
        <v>133</v>
      </c>
      <c r="C88" s="17" t="s">
        <v>415</v>
      </c>
      <c r="D88" s="12" t="s">
        <v>46</v>
      </c>
      <c r="E88" s="18" t="s">
        <v>416</v>
      </c>
      <c r="F88" s="19" t="s">
        <v>57</v>
      </c>
      <c r="G88" s="20">
        <v>0.7</v>
      </c>
      <c r="H88" s="21">
        <v>0</v>
      </c>
      <c r="I88" s="21">
        <f>ROUND(ROUND(H88,2)*ROUND(G88,3),2)</f>
        <v>0</v>
      </c>
      <c r="O88">
        <f>(I88*21)/100</f>
        <v>0</v>
      </c>
      <c r="P88" t="s">
        <v>27</v>
      </c>
    </row>
    <row r="89" spans="1:16" x14ac:dyDescent="0.2">
      <c r="A89" s="22" t="s">
        <v>49</v>
      </c>
      <c r="E89" s="23" t="s">
        <v>46</v>
      </c>
    </row>
    <row r="90" spans="1:16" ht="51" x14ac:dyDescent="0.2">
      <c r="A90" s="24" t="s">
        <v>51</v>
      </c>
      <c r="E90" s="25" t="s">
        <v>417</v>
      </c>
    </row>
    <row r="91" spans="1:16" x14ac:dyDescent="0.2">
      <c r="A91" t="s">
        <v>52</v>
      </c>
      <c r="E91" s="23" t="s">
        <v>46</v>
      </c>
    </row>
    <row r="92" spans="1:16" ht="25.5" x14ac:dyDescent="0.2">
      <c r="A92" s="12" t="s">
        <v>44</v>
      </c>
      <c r="B92" s="17" t="s">
        <v>141</v>
      </c>
      <c r="C92" s="17" t="s">
        <v>418</v>
      </c>
      <c r="D92" s="12" t="s">
        <v>46</v>
      </c>
      <c r="E92" s="18" t="s">
        <v>419</v>
      </c>
      <c r="F92" s="19" t="s">
        <v>295</v>
      </c>
      <c r="G92" s="20">
        <v>4</v>
      </c>
      <c r="H92" s="21">
        <v>0</v>
      </c>
      <c r="I92" s="21">
        <f>ROUND(ROUND(H92,2)*ROUND(G92,3),2)</f>
        <v>0</v>
      </c>
      <c r="O92">
        <f>(I92*21)/100</f>
        <v>0</v>
      </c>
      <c r="P92" t="s">
        <v>27</v>
      </c>
    </row>
    <row r="93" spans="1:16" x14ac:dyDescent="0.2">
      <c r="A93" s="22" t="s">
        <v>49</v>
      </c>
      <c r="E93" s="23" t="s">
        <v>46</v>
      </c>
    </row>
    <row r="94" spans="1:16" ht="38.25" x14ac:dyDescent="0.2">
      <c r="A94" s="24" t="s">
        <v>51</v>
      </c>
      <c r="E94" s="25" t="s">
        <v>420</v>
      </c>
    </row>
    <row r="95" spans="1:16" ht="25.5" x14ac:dyDescent="0.2">
      <c r="A95" t="s">
        <v>52</v>
      </c>
      <c r="E95" s="23" t="s">
        <v>421</v>
      </c>
    </row>
    <row r="96" spans="1:16" x14ac:dyDescent="0.2">
      <c r="A96" s="12" t="s">
        <v>44</v>
      </c>
      <c r="B96" s="17" t="s">
        <v>145</v>
      </c>
      <c r="C96" s="17" t="s">
        <v>422</v>
      </c>
      <c r="D96" s="12" t="s">
        <v>46</v>
      </c>
      <c r="E96" s="18" t="s">
        <v>423</v>
      </c>
      <c r="F96" s="19" t="s">
        <v>295</v>
      </c>
      <c r="G96" s="20">
        <v>1</v>
      </c>
      <c r="H96" s="21">
        <v>0</v>
      </c>
      <c r="I96" s="21">
        <f>ROUND(ROUND(H96,2)*ROUND(G96,3),2)</f>
        <v>0</v>
      </c>
      <c r="O96">
        <f>(I96*21)/100</f>
        <v>0</v>
      </c>
      <c r="P96" t="s">
        <v>27</v>
      </c>
    </row>
    <row r="97" spans="1:18" x14ac:dyDescent="0.2">
      <c r="A97" s="22" t="s">
        <v>49</v>
      </c>
      <c r="E97" s="23" t="s">
        <v>46</v>
      </c>
    </row>
    <row r="98" spans="1:18" ht="51" x14ac:dyDescent="0.2">
      <c r="A98" s="24" t="s">
        <v>51</v>
      </c>
      <c r="E98" s="25" t="s">
        <v>424</v>
      </c>
    </row>
    <row r="99" spans="1:18" ht="331.5" x14ac:dyDescent="0.2">
      <c r="A99" t="s">
        <v>52</v>
      </c>
      <c r="E99" s="23" t="s">
        <v>425</v>
      </c>
    </row>
    <row r="100" spans="1:18" ht="25.5" x14ac:dyDescent="0.2">
      <c r="A100" s="12" t="s">
        <v>44</v>
      </c>
      <c r="B100" s="17" t="s">
        <v>149</v>
      </c>
      <c r="C100" s="17" t="s">
        <v>426</v>
      </c>
      <c r="D100" s="12" t="s">
        <v>46</v>
      </c>
      <c r="E100" s="18" t="s">
        <v>427</v>
      </c>
      <c r="F100" s="19" t="s">
        <v>295</v>
      </c>
      <c r="G100" s="20">
        <v>3</v>
      </c>
      <c r="H100" s="21">
        <v>0</v>
      </c>
      <c r="I100" s="21">
        <f>ROUND(ROUND(H100,2)*ROUND(G100,3),2)</f>
        <v>0</v>
      </c>
      <c r="O100">
        <f>(I100*21)/100</f>
        <v>0</v>
      </c>
      <c r="P100" t="s">
        <v>27</v>
      </c>
    </row>
    <row r="101" spans="1:18" x14ac:dyDescent="0.2">
      <c r="A101" s="22" t="s">
        <v>49</v>
      </c>
      <c r="E101" s="23" t="s">
        <v>46</v>
      </c>
    </row>
    <row r="102" spans="1:18" ht="76.5" x14ac:dyDescent="0.2">
      <c r="A102" s="24" t="s">
        <v>51</v>
      </c>
      <c r="E102" s="25" t="s">
        <v>428</v>
      </c>
    </row>
    <row r="103" spans="1:18" ht="331.5" x14ac:dyDescent="0.2">
      <c r="A103" t="s">
        <v>52</v>
      </c>
      <c r="E103" s="23" t="s">
        <v>429</v>
      </c>
    </row>
    <row r="104" spans="1:18" ht="12.75" customHeight="1" x14ac:dyDescent="0.2">
      <c r="A104" s="3" t="s">
        <v>42</v>
      </c>
      <c r="B104" s="3"/>
      <c r="C104" s="26" t="s">
        <v>319</v>
      </c>
      <c r="D104" s="3"/>
      <c r="E104" s="15" t="s">
        <v>320</v>
      </c>
      <c r="F104" s="3"/>
      <c r="G104" s="3"/>
      <c r="H104" s="3"/>
      <c r="I104" s="27">
        <f>0+Q104</f>
        <v>0</v>
      </c>
      <c r="O104">
        <f>0+R104</f>
        <v>0</v>
      </c>
      <c r="Q104">
        <f>0+I105</f>
        <v>0</v>
      </c>
      <c r="R104">
        <f>0+O105</f>
        <v>0</v>
      </c>
    </row>
    <row r="105" spans="1:18" ht="25.5" x14ac:dyDescent="0.2">
      <c r="A105" s="12" t="s">
        <v>44</v>
      </c>
      <c r="B105" s="17" t="s">
        <v>137</v>
      </c>
      <c r="C105" s="17" t="s">
        <v>430</v>
      </c>
      <c r="D105" s="12" t="s">
        <v>46</v>
      </c>
      <c r="E105" s="18" t="s">
        <v>431</v>
      </c>
      <c r="F105" s="19" t="s">
        <v>323</v>
      </c>
      <c r="G105" s="20">
        <v>337</v>
      </c>
      <c r="H105" s="21">
        <v>0</v>
      </c>
      <c r="I105" s="21">
        <f>ROUND(ROUND(H105,2)*ROUND(G105,3),2)</f>
        <v>0</v>
      </c>
      <c r="O105">
        <f>(I105*21)/100</f>
        <v>0</v>
      </c>
      <c r="P105" t="s">
        <v>27</v>
      </c>
    </row>
    <row r="106" spans="1:18" x14ac:dyDescent="0.2">
      <c r="A106" s="22" t="s">
        <v>49</v>
      </c>
      <c r="E106" s="23" t="s">
        <v>46</v>
      </c>
    </row>
    <row r="107" spans="1:18" ht="38.25" x14ac:dyDescent="0.2">
      <c r="A107" s="24" t="s">
        <v>51</v>
      </c>
      <c r="E107" s="25" t="s">
        <v>432</v>
      </c>
    </row>
    <row r="108" spans="1:18" ht="127.5" x14ac:dyDescent="0.2">
      <c r="A108" t="s">
        <v>52</v>
      </c>
      <c r="E108" s="23" t="s">
        <v>325</v>
      </c>
    </row>
  </sheetData>
  <mergeCells count="13">
    <mergeCell ref="C3:D3"/>
    <mergeCell ref="C4:D4"/>
    <mergeCell ref="C5:D5"/>
    <mergeCell ref="C6:D6"/>
    <mergeCell ref="C7:D7"/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5"/>
  <sheetViews>
    <sheetView workbookViewId="0">
      <pane ySplit="10" topLeftCell="A11" activePane="bottomLeft" state="frozen"/>
      <selection pane="bottomLeft" activeCell="A11" sqref="A1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0+O11+O64+O73+O94+O147+O168+O213+O222+O235</f>
        <v>0</v>
      </c>
      <c r="P2" t="s">
        <v>22</v>
      </c>
    </row>
    <row r="3" spans="1:18" ht="15" customHeight="1" x14ac:dyDescent="0.25">
      <c r="A3" t="s">
        <v>2</v>
      </c>
      <c r="B3" s="7" t="s">
        <v>4</v>
      </c>
      <c r="C3" s="30" t="s">
        <v>5</v>
      </c>
      <c r="D3" s="31"/>
      <c r="E3" s="8" t="s">
        <v>6</v>
      </c>
      <c r="F3" s="1"/>
      <c r="G3" s="5"/>
      <c r="H3" s="4" t="s">
        <v>435</v>
      </c>
      <c r="I3" s="28">
        <f>0+I11+I64+I73+I94+I147+I168+I213+I222+I235</f>
        <v>0</v>
      </c>
      <c r="O3" t="s">
        <v>19</v>
      </c>
      <c r="P3" t="s">
        <v>23</v>
      </c>
    </row>
    <row r="4" spans="1:18" ht="15" customHeight="1" x14ac:dyDescent="0.25">
      <c r="A4" t="s">
        <v>7</v>
      </c>
      <c r="B4" s="7" t="s">
        <v>8</v>
      </c>
      <c r="C4" s="30" t="s">
        <v>267</v>
      </c>
      <c r="D4" s="31"/>
      <c r="E4" s="8" t="s">
        <v>268</v>
      </c>
      <c r="F4" s="1"/>
      <c r="G4" s="1"/>
      <c r="H4" s="6"/>
      <c r="I4" s="6"/>
      <c r="O4" t="s">
        <v>20</v>
      </c>
      <c r="P4" t="s">
        <v>23</v>
      </c>
    </row>
    <row r="5" spans="1:18" ht="12.75" customHeight="1" x14ac:dyDescent="0.25">
      <c r="A5" t="s">
        <v>11</v>
      </c>
      <c r="B5" s="7" t="s">
        <v>8</v>
      </c>
      <c r="C5" s="30" t="s">
        <v>269</v>
      </c>
      <c r="D5" s="31"/>
      <c r="E5" s="8" t="s">
        <v>270</v>
      </c>
      <c r="F5" s="1"/>
      <c r="G5" s="1"/>
      <c r="H5" s="1"/>
      <c r="I5" s="1"/>
      <c r="O5" t="s">
        <v>20</v>
      </c>
      <c r="P5" t="s">
        <v>23</v>
      </c>
    </row>
    <row r="6" spans="1:18" ht="12.75" customHeight="1" x14ac:dyDescent="0.25">
      <c r="A6" t="s">
        <v>14</v>
      </c>
      <c r="B6" s="7" t="s">
        <v>8</v>
      </c>
      <c r="C6" s="30" t="s">
        <v>433</v>
      </c>
      <c r="D6" s="31"/>
      <c r="E6" s="8" t="s">
        <v>434</v>
      </c>
      <c r="F6" s="1"/>
      <c r="G6" s="1"/>
      <c r="H6" s="1"/>
      <c r="I6" s="1"/>
    </row>
    <row r="7" spans="1:18" ht="12.75" customHeight="1" x14ac:dyDescent="0.25">
      <c r="A7" t="s">
        <v>17</v>
      </c>
      <c r="B7" s="10" t="s">
        <v>18</v>
      </c>
      <c r="C7" s="32" t="s">
        <v>435</v>
      </c>
      <c r="D7" s="33"/>
      <c r="E7" s="11" t="s">
        <v>436</v>
      </c>
      <c r="F7" s="3"/>
      <c r="G7" s="3"/>
      <c r="H7" s="3"/>
      <c r="I7" s="3"/>
    </row>
    <row r="8" spans="1:18" ht="12.75" customHeight="1" x14ac:dyDescent="0.2">
      <c r="A8" s="29" t="s">
        <v>26</v>
      </c>
      <c r="B8" s="29" t="s">
        <v>28</v>
      </c>
      <c r="C8" s="29" t="s">
        <v>30</v>
      </c>
      <c r="D8" s="29" t="s">
        <v>31</v>
      </c>
      <c r="E8" s="29" t="s">
        <v>32</v>
      </c>
      <c r="F8" s="29" t="s">
        <v>34</v>
      </c>
      <c r="G8" s="29" t="s">
        <v>36</v>
      </c>
      <c r="H8" s="29" t="s">
        <v>37</v>
      </c>
      <c r="I8" s="29"/>
    </row>
    <row r="9" spans="1:18" ht="12.75" customHeight="1" x14ac:dyDescent="0.2">
      <c r="A9" s="29"/>
      <c r="B9" s="29"/>
      <c r="C9" s="29"/>
      <c r="D9" s="29"/>
      <c r="E9" s="29"/>
      <c r="F9" s="29"/>
      <c r="G9" s="29"/>
      <c r="H9" s="9" t="s">
        <v>38</v>
      </c>
      <c r="I9" s="9" t="s">
        <v>40</v>
      </c>
    </row>
    <row r="10" spans="1:18" ht="12.75" customHeight="1" x14ac:dyDescent="0.2">
      <c r="A10" s="9" t="s">
        <v>27</v>
      </c>
      <c r="B10" s="9" t="s">
        <v>29</v>
      </c>
      <c r="C10" s="9" t="s">
        <v>23</v>
      </c>
      <c r="D10" s="9" t="s">
        <v>21</v>
      </c>
      <c r="E10" s="9" t="s">
        <v>33</v>
      </c>
      <c r="F10" s="9" t="s">
        <v>35</v>
      </c>
      <c r="G10" s="9" t="s">
        <v>22</v>
      </c>
      <c r="H10" s="9" t="s">
        <v>39</v>
      </c>
      <c r="I10" s="9" t="s">
        <v>41</v>
      </c>
    </row>
    <row r="11" spans="1:18" ht="12.75" customHeight="1" x14ac:dyDescent="0.2">
      <c r="A11" s="13" t="s">
        <v>42</v>
      </c>
      <c r="B11" s="13"/>
      <c r="C11" s="14" t="s">
        <v>41</v>
      </c>
      <c r="D11" s="13"/>
      <c r="E11" s="15" t="s">
        <v>54</v>
      </c>
      <c r="F11" s="13"/>
      <c r="G11" s="13"/>
      <c r="H11" s="13"/>
      <c r="I11" s="16">
        <f>0+Q11</f>
        <v>0</v>
      </c>
      <c r="O11">
        <f>0+R11</f>
        <v>0</v>
      </c>
      <c r="Q11">
        <f>0+I12+I16+I20+I24+I28+I32+I36+I40+I44+I48+I52+I56+I60</f>
        <v>0</v>
      </c>
      <c r="R11">
        <f>0+O12+O16+O20+O24+O28+O32+O36+O40+O44+O48+O52+O56+O60</f>
        <v>0</v>
      </c>
    </row>
    <row r="12" spans="1:18" ht="25.5" x14ac:dyDescent="0.2">
      <c r="A12" s="12" t="s">
        <v>44</v>
      </c>
      <c r="B12" s="17" t="s">
        <v>29</v>
      </c>
      <c r="C12" s="17" t="s">
        <v>437</v>
      </c>
      <c r="D12" s="12" t="s">
        <v>46</v>
      </c>
      <c r="E12" s="18" t="s">
        <v>438</v>
      </c>
      <c r="F12" s="19" t="s">
        <v>57</v>
      </c>
      <c r="G12" s="20">
        <v>208</v>
      </c>
      <c r="H12" s="21">
        <v>0</v>
      </c>
      <c r="I12" s="21">
        <f>ROUND(ROUND(H12,2)*ROUND(G12,3),2)</f>
        <v>0</v>
      </c>
      <c r="O12">
        <f>(I12*21)/100</f>
        <v>0</v>
      </c>
      <c r="P12" t="s">
        <v>27</v>
      </c>
    </row>
    <row r="13" spans="1:18" x14ac:dyDescent="0.2">
      <c r="A13" s="22" t="s">
        <v>49</v>
      </c>
      <c r="E13" s="23" t="s">
        <v>46</v>
      </c>
    </row>
    <row r="14" spans="1:18" ht="63.75" x14ac:dyDescent="0.2">
      <c r="A14" s="24" t="s">
        <v>51</v>
      </c>
      <c r="E14" s="25" t="s">
        <v>439</v>
      </c>
    </row>
    <row r="15" spans="1:18" x14ac:dyDescent="0.2">
      <c r="A15" t="s">
        <v>52</v>
      </c>
      <c r="E15" s="23" t="s">
        <v>46</v>
      </c>
    </row>
    <row r="16" spans="1:18" x14ac:dyDescent="0.2">
      <c r="A16" s="12" t="s">
        <v>44</v>
      </c>
      <c r="B16" s="17" t="s">
        <v>23</v>
      </c>
      <c r="C16" s="17" t="s">
        <v>440</v>
      </c>
      <c r="D16" s="12" t="s">
        <v>46</v>
      </c>
      <c r="E16" s="18" t="s">
        <v>441</v>
      </c>
      <c r="F16" s="19" t="s">
        <v>57</v>
      </c>
      <c r="G16" s="20">
        <v>49</v>
      </c>
      <c r="H16" s="21">
        <v>0</v>
      </c>
      <c r="I16" s="21">
        <f>ROUND(ROUND(H16,2)*ROUND(G16,3),2)</f>
        <v>0</v>
      </c>
      <c r="O16">
        <f>(I16*21)/100</f>
        <v>0</v>
      </c>
      <c r="P16" t="s">
        <v>27</v>
      </c>
    </row>
    <row r="17" spans="1:16" x14ac:dyDescent="0.2">
      <c r="A17" s="22" t="s">
        <v>49</v>
      </c>
      <c r="E17" s="23" t="s">
        <v>46</v>
      </c>
    </row>
    <row r="18" spans="1:16" ht="38.25" x14ac:dyDescent="0.2">
      <c r="A18" s="24" t="s">
        <v>51</v>
      </c>
      <c r="E18" s="25" t="s">
        <v>442</v>
      </c>
    </row>
    <row r="19" spans="1:16" x14ac:dyDescent="0.2">
      <c r="A19" t="s">
        <v>52</v>
      </c>
      <c r="E19" s="23" t="s">
        <v>46</v>
      </c>
    </row>
    <row r="20" spans="1:16" x14ac:dyDescent="0.2">
      <c r="A20" s="12" t="s">
        <v>44</v>
      </c>
      <c r="B20" s="17" t="s">
        <v>21</v>
      </c>
      <c r="C20" s="17" t="s">
        <v>443</v>
      </c>
      <c r="D20" s="12" t="s">
        <v>46</v>
      </c>
      <c r="E20" s="18" t="s">
        <v>444</v>
      </c>
      <c r="F20" s="19" t="s">
        <v>57</v>
      </c>
      <c r="G20" s="20">
        <v>14.2</v>
      </c>
      <c r="H20" s="21">
        <v>0</v>
      </c>
      <c r="I20" s="21">
        <f>ROUND(ROUND(H20,2)*ROUND(G20,3),2)</f>
        <v>0</v>
      </c>
      <c r="O20">
        <f>(I20*21)/100</f>
        <v>0</v>
      </c>
      <c r="P20" t="s">
        <v>27</v>
      </c>
    </row>
    <row r="21" spans="1:16" x14ac:dyDescent="0.2">
      <c r="A21" s="22" t="s">
        <v>49</v>
      </c>
      <c r="E21" s="23" t="s">
        <v>46</v>
      </c>
    </row>
    <row r="22" spans="1:16" ht="38.25" x14ac:dyDescent="0.2">
      <c r="A22" s="24" t="s">
        <v>51</v>
      </c>
      <c r="E22" s="25" t="s">
        <v>445</v>
      </c>
    </row>
    <row r="23" spans="1:16" x14ac:dyDescent="0.2">
      <c r="A23" t="s">
        <v>52</v>
      </c>
      <c r="E23" s="23" t="s">
        <v>46</v>
      </c>
    </row>
    <row r="24" spans="1:16" x14ac:dyDescent="0.2">
      <c r="A24" s="12" t="s">
        <v>44</v>
      </c>
      <c r="B24" s="17" t="s">
        <v>33</v>
      </c>
      <c r="C24" s="17" t="s">
        <v>357</v>
      </c>
      <c r="D24" s="12" t="s">
        <v>46</v>
      </c>
      <c r="E24" s="18" t="s">
        <v>358</v>
      </c>
      <c r="F24" s="19" t="s">
        <v>57</v>
      </c>
      <c r="G24" s="20">
        <v>197</v>
      </c>
      <c r="H24" s="21">
        <v>0</v>
      </c>
      <c r="I24" s="21">
        <f>ROUND(ROUND(H24,2)*ROUND(G24,3),2)</f>
        <v>0</v>
      </c>
      <c r="O24">
        <f>(I24*21)/100</f>
        <v>0</v>
      </c>
      <c r="P24" t="s">
        <v>27</v>
      </c>
    </row>
    <row r="25" spans="1:16" x14ac:dyDescent="0.2">
      <c r="A25" s="22" t="s">
        <v>49</v>
      </c>
      <c r="E25" s="23" t="s">
        <v>46</v>
      </c>
    </row>
    <row r="26" spans="1:16" ht="76.5" x14ac:dyDescent="0.2">
      <c r="A26" s="24" t="s">
        <v>51</v>
      </c>
      <c r="E26" s="25" t="s">
        <v>446</v>
      </c>
    </row>
    <row r="27" spans="1:16" x14ac:dyDescent="0.2">
      <c r="A27" t="s">
        <v>52</v>
      </c>
      <c r="E27" s="23" t="s">
        <v>46</v>
      </c>
    </row>
    <row r="28" spans="1:16" x14ac:dyDescent="0.2">
      <c r="A28" s="12" t="s">
        <v>44</v>
      </c>
      <c r="B28" s="17" t="s">
        <v>35</v>
      </c>
      <c r="C28" s="17" t="s">
        <v>360</v>
      </c>
      <c r="D28" s="12" t="s">
        <v>46</v>
      </c>
      <c r="E28" s="18" t="s">
        <v>361</v>
      </c>
      <c r="F28" s="19" t="s">
        <v>57</v>
      </c>
      <c r="G28" s="20">
        <v>5.4</v>
      </c>
      <c r="H28" s="21">
        <v>0</v>
      </c>
      <c r="I28" s="21">
        <f>ROUND(ROUND(H28,2)*ROUND(G28,3),2)</f>
        <v>0</v>
      </c>
      <c r="O28">
        <f>(I28*21)/100</f>
        <v>0</v>
      </c>
      <c r="P28" t="s">
        <v>27</v>
      </c>
    </row>
    <row r="29" spans="1:16" x14ac:dyDescent="0.2">
      <c r="A29" s="22" t="s">
        <v>49</v>
      </c>
      <c r="E29" s="23" t="s">
        <v>46</v>
      </c>
    </row>
    <row r="30" spans="1:16" ht="38.25" x14ac:dyDescent="0.2">
      <c r="A30" s="24" t="s">
        <v>51</v>
      </c>
      <c r="E30" s="25" t="s">
        <v>447</v>
      </c>
    </row>
    <row r="31" spans="1:16" x14ac:dyDescent="0.2">
      <c r="A31" t="s">
        <v>52</v>
      </c>
      <c r="E31" s="23" t="s">
        <v>46</v>
      </c>
    </row>
    <row r="32" spans="1:16" x14ac:dyDescent="0.2">
      <c r="A32" s="12" t="s">
        <v>44</v>
      </c>
      <c r="B32" s="17" t="s">
        <v>22</v>
      </c>
      <c r="C32" s="17" t="s">
        <v>363</v>
      </c>
      <c r="D32" s="12" t="s">
        <v>46</v>
      </c>
      <c r="E32" s="18" t="s">
        <v>364</v>
      </c>
      <c r="F32" s="19" t="s">
        <v>57</v>
      </c>
      <c r="G32" s="20">
        <v>30</v>
      </c>
      <c r="H32" s="21">
        <v>0</v>
      </c>
      <c r="I32" s="21">
        <f>ROUND(ROUND(H32,2)*ROUND(G32,3),2)</f>
        <v>0</v>
      </c>
      <c r="O32">
        <f>(I32*21)/100</f>
        <v>0</v>
      </c>
      <c r="P32" t="s">
        <v>27</v>
      </c>
    </row>
    <row r="33" spans="1:16" x14ac:dyDescent="0.2">
      <c r="A33" s="22" t="s">
        <v>49</v>
      </c>
      <c r="E33" s="23" t="s">
        <v>46</v>
      </c>
    </row>
    <row r="34" spans="1:16" ht="63.75" x14ac:dyDescent="0.2">
      <c r="A34" s="24" t="s">
        <v>51</v>
      </c>
      <c r="E34" s="25" t="s">
        <v>448</v>
      </c>
    </row>
    <row r="35" spans="1:16" x14ac:dyDescent="0.2">
      <c r="A35" t="s">
        <v>52</v>
      </c>
      <c r="E35" s="23" t="s">
        <v>46</v>
      </c>
    </row>
    <row r="36" spans="1:16" x14ac:dyDescent="0.2">
      <c r="A36" s="12" t="s">
        <v>44</v>
      </c>
      <c r="B36" s="17" t="s">
        <v>75</v>
      </c>
      <c r="C36" s="17" t="s">
        <v>449</v>
      </c>
      <c r="D36" s="12" t="s">
        <v>46</v>
      </c>
      <c r="E36" s="18" t="s">
        <v>450</v>
      </c>
      <c r="F36" s="19" t="s">
        <v>57</v>
      </c>
      <c r="G36" s="20">
        <v>24</v>
      </c>
      <c r="H36" s="21">
        <v>0</v>
      </c>
      <c r="I36" s="21">
        <f>ROUND(ROUND(H36,2)*ROUND(G36,3),2)</f>
        <v>0</v>
      </c>
      <c r="O36">
        <f>(I36*21)/100</f>
        <v>0</v>
      </c>
      <c r="P36" t="s">
        <v>27</v>
      </c>
    </row>
    <row r="37" spans="1:16" x14ac:dyDescent="0.2">
      <c r="A37" s="22" t="s">
        <v>49</v>
      </c>
      <c r="E37" s="23" t="s">
        <v>46</v>
      </c>
    </row>
    <row r="38" spans="1:16" ht="51" x14ac:dyDescent="0.2">
      <c r="A38" s="24" t="s">
        <v>51</v>
      </c>
      <c r="E38" s="25" t="s">
        <v>451</v>
      </c>
    </row>
    <row r="39" spans="1:16" x14ac:dyDescent="0.2">
      <c r="A39" t="s">
        <v>52</v>
      </c>
      <c r="E39" s="23" t="s">
        <v>46</v>
      </c>
    </row>
    <row r="40" spans="1:16" x14ac:dyDescent="0.2">
      <c r="A40" s="12" t="s">
        <v>44</v>
      </c>
      <c r="B40" s="17" t="s">
        <v>81</v>
      </c>
      <c r="C40" s="17" t="s">
        <v>376</v>
      </c>
      <c r="D40" s="12" t="s">
        <v>46</v>
      </c>
      <c r="E40" s="18" t="s">
        <v>377</v>
      </c>
      <c r="F40" s="19" t="s">
        <v>57</v>
      </c>
      <c r="G40" s="20">
        <v>43.5</v>
      </c>
      <c r="H40" s="21">
        <v>0</v>
      </c>
      <c r="I40" s="21">
        <f>ROUND(ROUND(H40,2)*ROUND(G40,3),2)</f>
        <v>0</v>
      </c>
      <c r="O40">
        <f>(I40*21)/100</f>
        <v>0</v>
      </c>
      <c r="P40" t="s">
        <v>27</v>
      </c>
    </row>
    <row r="41" spans="1:16" x14ac:dyDescent="0.2">
      <c r="A41" s="22" t="s">
        <v>49</v>
      </c>
      <c r="E41" s="23" t="s">
        <v>46</v>
      </c>
    </row>
    <row r="42" spans="1:16" ht="63.75" x14ac:dyDescent="0.2">
      <c r="A42" s="24" t="s">
        <v>51</v>
      </c>
      <c r="E42" s="25" t="s">
        <v>452</v>
      </c>
    </row>
    <row r="43" spans="1:16" x14ac:dyDescent="0.2">
      <c r="A43" t="s">
        <v>52</v>
      </c>
      <c r="E43" s="23" t="s">
        <v>46</v>
      </c>
    </row>
    <row r="44" spans="1:16" x14ac:dyDescent="0.2">
      <c r="A44" s="12" t="s">
        <v>44</v>
      </c>
      <c r="B44" s="17" t="s">
        <v>39</v>
      </c>
      <c r="C44" s="17" t="s">
        <v>379</v>
      </c>
      <c r="D44" s="12" t="s">
        <v>46</v>
      </c>
      <c r="E44" s="18" t="s">
        <v>380</v>
      </c>
      <c r="F44" s="19" t="s">
        <v>78</v>
      </c>
      <c r="G44" s="20">
        <v>225</v>
      </c>
      <c r="H44" s="21">
        <v>0</v>
      </c>
      <c r="I44" s="21">
        <f>ROUND(ROUND(H44,2)*ROUND(G44,3),2)</f>
        <v>0</v>
      </c>
      <c r="O44">
        <f>(I44*21)/100</f>
        <v>0</v>
      </c>
      <c r="P44" t="s">
        <v>27</v>
      </c>
    </row>
    <row r="45" spans="1:16" x14ac:dyDescent="0.2">
      <c r="A45" s="22" t="s">
        <v>49</v>
      </c>
      <c r="E45" s="23" t="s">
        <v>46</v>
      </c>
    </row>
    <row r="46" spans="1:16" ht="38.25" x14ac:dyDescent="0.2">
      <c r="A46" s="24" t="s">
        <v>51</v>
      </c>
      <c r="E46" s="25" t="s">
        <v>453</v>
      </c>
    </row>
    <row r="47" spans="1:16" x14ac:dyDescent="0.2">
      <c r="A47" t="s">
        <v>52</v>
      </c>
      <c r="E47" s="23" t="s">
        <v>46</v>
      </c>
    </row>
    <row r="48" spans="1:16" x14ac:dyDescent="0.2">
      <c r="A48" s="12" t="s">
        <v>44</v>
      </c>
      <c r="B48" s="17" t="s">
        <v>41</v>
      </c>
      <c r="C48" s="17" t="s">
        <v>454</v>
      </c>
      <c r="D48" s="12" t="s">
        <v>46</v>
      </c>
      <c r="E48" s="18" t="s">
        <v>455</v>
      </c>
      <c r="F48" s="19" t="s">
        <v>78</v>
      </c>
      <c r="G48" s="20">
        <v>54</v>
      </c>
      <c r="H48" s="21">
        <v>0</v>
      </c>
      <c r="I48" s="21">
        <f>ROUND(ROUND(H48,2)*ROUND(G48,3),2)</f>
        <v>0</v>
      </c>
      <c r="O48">
        <f>(I48*21)/100</f>
        <v>0</v>
      </c>
      <c r="P48" t="s">
        <v>27</v>
      </c>
    </row>
    <row r="49" spans="1:18" x14ac:dyDescent="0.2">
      <c r="A49" s="22" t="s">
        <v>49</v>
      </c>
      <c r="E49" s="23" t="s">
        <v>46</v>
      </c>
    </row>
    <row r="50" spans="1:18" ht="38.25" x14ac:dyDescent="0.2">
      <c r="A50" s="24" t="s">
        <v>51</v>
      </c>
      <c r="E50" s="25" t="s">
        <v>456</v>
      </c>
    </row>
    <row r="51" spans="1:18" x14ac:dyDescent="0.2">
      <c r="A51" t="s">
        <v>52</v>
      </c>
      <c r="E51" s="23" t="s">
        <v>46</v>
      </c>
    </row>
    <row r="52" spans="1:18" x14ac:dyDescent="0.2">
      <c r="A52" s="12" t="s">
        <v>44</v>
      </c>
      <c r="B52" s="17" t="s">
        <v>97</v>
      </c>
      <c r="C52" s="17" t="s">
        <v>457</v>
      </c>
      <c r="D52" s="12" t="s">
        <v>46</v>
      </c>
      <c r="E52" s="18" t="s">
        <v>458</v>
      </c>
      <c r="F52" s="19" t="s">
        <v>78</v>
      </c>
      <c r="G52" s="20">
        <v>54</v>
      </c>
      <c r="H52" s="21">
        <v>0</v>
      </c>
      <c r="I52" s="21">
        <f>ROUND(ROUND(H52,2)*ROUND(G52,3),2)</f>
        <v>0</v>
      </c>
      <c r="O52">
        <f>(I52*21)/100</f>
        <v>0</v>
      </c>
      <c r="P52" t="s">
        <v>27</v>
      </c>
    </row>
    <row r="53" spans="1:18" x14ac:dyDescent="0.2">
      <c r="A53" s="22" t="s">
        <v>49</v>
      </c>
      <c r="E53" s="23" t="s">
        <v>46</v>
      </c>
    </row>
    <row r="54" spans="1:18" ht="38.25" x14ac:dyDescent="0.2">
      <c r="A54" s="24" t="s">
        <v>51</v>
      </c>
      <c r="E54" s="25" t="s">
        <v>456</v>
      </c>
    </row>
    <row r="55" spans="1:18" x14ac:dyDescent="0.2">
      <c r="A55" t="s">
        <v>52</v>
      </c>
      <c r="E55" s="23" t="s">
        <v>46</v>
      </c>
    </row>
    <row r="56" spans="1:18" x14ac:dyDescent="0.2">
      <c r="A56" s="12" t="s">
        <v>44</v>
      </c>
      <c r="B56" s="17" t="s">
        <v>104</v>
      </c>
      <c r="C56" s="17" t="s">
        <v>459</v>
      </c>
      <c r="D56" s="12" t="s">
        <v>46</v>
      </c>
      <c r="E56" s="18" t="s">
        <v>460</v>
      </c>
      <c r="F56" s="19" t="s">
        <v>78</v>
      </c>
      <c r="G56" s="20">
        <v>54</v>
      </c>
      <c r="H56" s="21">
        <v>0</v>
      </c>
      <c r="I56" s="21">
        <f>ROUND(ROUND(H56,2)*ROUND(G56,3),2)</f>
        <v>0</v>
      </c>
      <c r="O56">
        <f>(I56*21)/100</f>
        <v>0</v>
      </c>
      <c r="P56" t="s">
        <v>27</v>
      </c>
    </row>
    <row r="57" spans="1:18" x14ac:dyDescent="0.2">
      <c r="A57" s="22" t="s">
        <v>49</v>
      </c>
      <c r="E57" s="23" t="s">
        <v>46</v>
      </c>
    </row>
    <row r="58" spans="1:18" ht="38.25" x14ac:dyDescent="0.2">
      <c r="A58" s="24" t="s">
        <v>51</v>
      </c>
      <c r="E58" s="25" t="s">
        <v>456</v>
      </c>
    </row>
    <row r="59" spans="1:18" x14ac:dyDescent="0.2">
      <c r="A59" t="s">
        <v>52</v>
      </c>
      <c r="E59" s="23" t="s">
        <v>46</v>
      </c>
    </row>
    <row r="60" spans="1:18" x14ac:dyDescent="0.2">
      <c r="A60" s="12" t="s">
        <v>44</v>
      </c>
      <c r="B60" s="17" t="s">
        <v>108</v>
      </c>
      <c r="C60" s="17" t="s">
        <v>461</v>
      </c>
      <c r="D60" s="12" t="s">
        <v>46</v>
      </c>
      <c r="E60" s="18" t="s">
        <v>462</v>
      </c>
      <c r="F60" s="19" t="s">
        <v>57</v>
      </c>
      <c r="G60" s="20">
        <v>0.54</v>
      </c>
      <c r="H60" s="21">
        <v>0</v>
      </c>
      <c r="I60" s="21">
        <f>ROUND(ROUND(H60,2)*ROUND(G60,3),2)</f>
        <v>0</v>
      </c>
      <c r="O60">
        <f>(I60*21)/100</f>
        <v>0</v>
      </c>
      <c r="P60" t="s">
        <v>27</v>
      </c>
    </row>
    <row r="61" spans="1:18" x14ac:dyDescent="0.2">
      <c r="A61" s="22" t="s">
        <v>49</v>
      </c>
      <c r="E61" s="23" t="s">
        <v>46</v>
      </c>
    </row>
    <row r="62" spans="1:18" ht="38.25" x14ac:dyDescent="0.2">
      <c r="A62" s="24" t="s">
        <v>51</v>
      </c>
      <c r="E62" s="25" t="s">
        <v>463</v>
      </c>
    </row>
    <row r="63" spans="1:18" x14ac:dyDescent="0.2">
      <c r="A63" t="s">
        <v>52</v>
      </c>
      <c r="E63" s="23" t="s">
        <v>46</v>
      </c>
    </row>
    <row r="64" spans="1:18" ht="12.75" customHeight="1" x14ac:dyDescent="0.2">
      <c r="A64" s="3" t="s">
        <v>42</v>
      </c>
      <c r="B64" s="3"/>
      <c r="C64" s="26" t="s">
        <v>137</v>
      </c>
      <c r="D64" s="3"/>
      <c r="E64" s="15" t="s">
        <v>382</v>
      </c>
      <c r="F64" s="3"/>
      <c r="G64" s="3"/>
      <c r="H64" s="3"/>
      <c r="I64" s="27">
        <f>0+Q64</f>
        <v>0</v>
      </c>
      <c r="O64">
        <f>0+R64</f>
        <v>0</v>
      </c>
      <c r="Q64">
        <f>0+I65+I69</f>
        <v>0</v>
      </c>
      <c r="R64">
        <f>0+O65+O69</f>
        <v>0</v>
      </c>
    </row>
    <row r="65" spans="1:18" x14ac:dyDescent="0.2">
      <c r="A65" s="12" t="s">
        <v>44</v>
      </c>
      <c r="B65" s="17" t="s">
        <v>113</v>
      </c>
      <c r="C65" s="17" t="s">
        <v>464</v>
      </c>
      <c r="D65" s="12" t="s">
        <v>46</v>
      </c>
      <c r="E65" s="18" t="s">
        <v>465</v>
      </c>
      <c r="F65" s="19" t="s">
        <v>285</v>
      </c>
      <c r="G65" s="20">
        <v>117</v>
      </c>
      <c r="H65" s="21">
        <v>0</v>
      </c>
      <c r="I65" s="21">
        <f>ROUND(ROUND(H65,2)*ROUND(G65,3),2)</f>
        <v>0</v>
      </c>
      <c r="O65">
        <f>(I65*21)/100</f>
        <v>0</v>
      </c>
      <c r="P65" t="s">
        <v>27</v>
      </c>
    </row>
    <row r="66" spans="1:18" x14ac:dyDescent="0.2">
      <c r="A66" s="22" t="s">
        <v>49</v>
      </c>
      <c r="E66" s="23" t="s">
        <v>46</v>
      </c>
    </row>
    <row r="67" spans="1:18" ht="51" x14ac:dyDescent="0.2">
      <c r="A67" s="24" t="s">
        <v>51</v>
      </c>
      <c r="E67" s="25" t="s">
        <v>466</v>
      </c>
    </row>
    <row r="68" spans="1:18" x14ac:dyDescent="0.2">
      <c r="A68" t="s">
        <v>52</v>
      </c>
      <c r="E68" s="23" t="s">
        <v>46</v>
      </c>
    </row>
    <row r="69" spans="1:18" x14ac:dyDescent="0.2">
      <c r="A69" s="12" t="s">
        <v>44</v>
      </c>
      <c r="B69" s="17" t="s">
        <v>116</v>
      </c>
      <c r="C69" s="17" t="s">
        <v>386</v>
      </c>
      <c r="D69" s="12" t="s">
        <v>46</v>
      </c>
      <c r="E69" s="18" t="s">
        <v>387</v>
      </c>
      <c r="F69" s="19" t="s">
        <v>78</v>
      </c>
      <c r="G69" s="20">
        <v>188</v>
      </c>
      <c r="H69" s="21">
        <v>0</v>
      </c>
      <c r="I69" s="21">
        <f>ROUND(ROUND(H69,2)*ROUND(G69,3),2)</f>
        <v>0</v>
      </c>
      <c r="O69">
        <f>(I69*21)/100</f>
        <v>0</v>
      </c>
      <c r="P69" t="s">
        <v>27</v>
      </c>
    </row>
    <row r="70" spans="1:18" x14ac:dyDescent="0.2">
      <c r="A70" s="22" t="s">
        <v>49</v>
      </c>
      <c r="E70" s="23" t="s">
        <v>46</v>
      </c>
    </row>
    <row r="71" spans="1:18" ht="38.25" x14ac:dyDescent="0.2">
      <c r="A71" s="24" t="s">
        <v>51</v>
      </c>
      <c r="E71" s="25" t="s">
        <v>467</v>
      </c>
    </row>
    <row r="72" spans="1:18" x14ac:dyDescent="0.2">
      <c r="A72" t="s">
        <v>52</v>
      </c>
      <c r="E72" s="23" t="s">
        <v>46</v>
      </c>
    </row>
    <row r="73" spans="1:18" ht="12.75" customHeight="1" x14ac:dyDescent="0.2">
      <c r="A73" s="3" t="s">
        <v>42</v>
      </c>
      <c r="B73" s="3"/>
      <c r="C73" s="26" t="s">
        <v>240</v>
      </c>
      <c r="D73" s="3"/>
      <c r="E73" s="15" t="s">
        <v>389</v>
      </c>
      <c r="F73" s="3"/>
      <c r="G73" s="3"/>
      <c r="H73" s="3"/>
      <c r="I73" s="27">
        <f>0+Q73</f>
        <v>0</v>
      </c>
      <c r="O73">
        <f>0+R73</f>
        <v>0</v>
      </c>
      <c r="Q73">
        <f>0+I74+I78+I82+I86+I90</f>
        <v>0</v>
      </c>
      <c r="R73">
        <f>0+O74+O78+O82+O86+O90</f>
        <v>0</v>
      </c>
    </row>
    <row r="74" spans="1:18" x14ac:dyDescent="0.2">
      <c r="A74" s="12" t="s">
        <v>44</v>
      </c>
      <c r="B74" s="17" t="s">
        <v>120</v>
      </c>
      <c r="C74" s="17" t="s">
        <v>468</v>
      </c>
      <c r="D74" s="12" t="s">
        <v>46</v>
      </c>
      <c r="E74" s="18" t="s">
        <v>469</v>
      </c>
      <c r="F74" s="19" t="s">
        <v>57</v>
      </c>
      <c r="G74" s="20">
        <v>16.3</v>
      </c>
      <c r="H74" s="21">
        <v>0</v>
      </c>
      <c r="I74" s="21">
        <f>ROUND(ROUND(H74,2)*ROUND(G74,3),2)</f>
        <v>0</v>
      </c>
      <c r="O74">
        <f>(I74*21)/100</f>
        <v>0</v>
      </c>
      <c r="P74" t="s">
        <v>27</v>
      </c>
    </row>
    <row r="75" spans="1:18" x14ac:dyDescent="0.2">
      <c r="A75" s="22" t="s">
        <v>49</v>
      </c>
      <c r="E75" s="23" t="s">
        <v>46</v>
      </c>
    </row>
    <row r="76" spans="1:18" ht="114.75" x14ac:dyDescent="0.2">
      <c r="A76" s="24" t="s">
        <v>51</v>
      </c>
      <c r="E76" s="25" t="s">
        <v>470</v>
      </c>
    </row>
    <row r="77" spans="1:18" x14ac:dyDescent="0.2">
      <c r="A77" t="s">
        <v>52</v>
      </c>
      <c r="E77" s="23" t="s">
        <v>46</v>
      </c>
    </row>
    <row r="78" spans="1:18" x14ac:dyDescent="0.2">
      <c r="A78" s="12" t="s">
        <v>44</v>
      </c>
      <c r="B78" s="17" t="s">
        <v>123</v>
      </c>
      <c r="C78" s="17" t="s">
        <v>471</v>
      </c>
      <c r="D78" s="12" t="s">
        <v>46</v>
      </c>
      <c r="E78" s="18" t="s">
        <v>472</v>
      </c>
      <c r="F78" s="19" t="s">
        <v>57</v>
      </c>
      <c r="G78" s="20">
        <v>14.05</v>
      </c>
      <c r="H78" s="21">
        <v>0</v>
      </c>
      <c r="I78" s="21">
        <f>ROUND(ROUND(H78,2)*ROUND(G78,3),2)</f>
        <v>0</v>
      </c>
      <c r="O78">
        <f>(I78*21)/100</f>
        <v>0</v>
      </c>
      <c r="P78" t="s">
        <v>27</v>
      </c>
    </row>
    <row r="79" spans="1:18" x14ac:dyDescent="0.2">
      <c r="A79" s="22" t="s">
        <v>49</v>
      </c>
      <c r="E79" s="23" t="s">
        <v>46</v>
      </c>
    </row>
    <row r="80" spans="1:18" ht="89.25" x14ac:dyDescent="0.2">
      <c r="A80" s="24" t="s">
        <v>51</v>
      </c>
      <c r="E80" s="25" t="s">
        <v>473</v>
      </c>
    </row>
    <row r="81" spans="1:18" x14ac:dyDescent="0.2">
      <c r="A81" t="s">
        <v>52</v>
      </c>
      <c r="E81" s="23" t="s">
        <v>46</v>
      </c>
    </row>
    <row r="82" spans="1:18" x14ac:dyDescent="0.2">
      <c r="A82" s="12" t="s">
        <v>44</v>
      </c>
      <c r="B82" s="17" t="s">
        <v>127</v>
      </c>
      <c r="C82" s="17" t="s">
        <v>474</v>
      </c>
      <c r="D82" s="12" t="s">
        <v>46</v>
      </c>
      <c r="E82" s="18" t="s">
        <v>475</v>
      </c>
      <c r="F82" s="19" t="s">
        <v>57</v>
      </c>
      <c r="G82" s="20">
        <v>0.8</v>
      </c>
      <c r="H82" s="21">
        <v>0</v>
      </c>
      <c r="I82" s="21">
        <f>ROUND(ROUND(H82,2)*ROUND(G82,3),2)</f>
        <v>0</v>
      </c>
      <c r="O82">
        <f>(I82*21)/100</f>
        <v>0</v>
      </c>
      <c r="P82" t="s">
        <v>27</v>
      </c>
    </row>
    <row r="83" spans="1:18" x14ac:dyDescent="0.2">
      <c r="A83" s="22" t="s">
        <v>49</v>
      </c>
      <c r="E83" s="23" t="s">
        <v>46</v>
      </c>
    </row>
    <row r="84" spans="1:18" ht="51" x14ac:dyDescent="0.2">
      <c r="A84" s="24" t="s">
        <v>51</v>
      </c>
      <c r="E84" s="25" t="s">
        <v>476</v>
      </c>
    </row>
    <row r="85" spans="1:18" x14ac:dyDescent="0.2">
      <c r="A85" t="s">
        <v>52</v>
      </c>
      <c r="E85" s="23" t="s">
        <v>46</v>
      </c>
    </row>
    <row r="86" spans="1:18" x14ac:dyDescent="0.2">
      <c r="A86" s="12" t="s">
        <v>44</v>
      </c>
      <c r="B86" s="17" t="s">
        <v>133</v>
      </c>
      <c r="C86" s="17" t="s">
        <v>477</v>
      </c>
      <c r="D86" s="12" t="s">
        <v>46</v>
      </c>
      <c r="E86" s="18" t="s">
        <v>478</v>
      </c>
      <c r="F86" s="19" t="s">
        <v>57</v>
      </c>
      <c r="G86" s="20">
        <v>2</v>
      </c>
      <c r="H86" s="21">
        <v>0</v>
      </c>
      <c r="I86" s="21">
        <f>ROUND(ROUND(H86,2)*ROUND(G86,3),2)</f>
        <v>0</v>
      </c>
      <c r="O86">
        <f>(I86*21)/100</f>
        <v>0</v>
      </c>
      <c r="P86" t="s">
        <v>27</v>
      </c>
    </row>
    <row r="87" spans="1:18" x14ac:dyDescent="0.2">
      <c r="A87" s="22" t="s">
        <v>49</v>
      </c>
      <c r="E87" s="23" t="s">
        <v>46</v>
      </c>
    </row>
    <row r="88" spans="1:18" ht="38.25" x14ac:dyDescent="0.2">
      <c r="A88" s="24" t="s">
        <v>51</v>
      </c>
      <c r="E88" s="25" t="s">
        <v>479</v>
      </c>
    </row>
    <row r="89" spans="1:18" x14ac:dyDescent="0.2">
      <c r="A89" t="s">
        <v>52</v>
      </c>
      <c r="E89" s="23" t="s">
        <v>46</v>
      </c>
    </row>
    <row r="90" spans="1:18" x14ac:dyDescent="0.2">
      <c r="A90" s="12" t="s">
        <v>44</v>
      </c>
      <c r="B90" s="17" t="s">
        <v>137</v>
      </c>
      <c r="C90" s="17" t="s">
        <v>480</v>
      </c>
      <c r="D90" s="12" t="s">
        <v>46</v>
      </c>
      <c r="E90" s="18" t="s">
        <v>481</v>
      </c>
      <c r="F90" s="19" t="s">
        <v>57</v>
      </c>
      <c r="G90" s="20">
        <v>1.4</v>
      </c>
      <c r="H90" s="21">
        <v>0</v>
      </c>
      <c r="I90" s="21">
        <f>ROUND(ROUND(H90,2)*ROUND(G90,3),2)</f>
        <v>0</v>
      </c>
      <c r="O90">
        <f>(I90*21)/100</f>
        <v>0</v>
      </c>
      <c r="P90" t="s">
        <v>27</v>
      </c>
    </row>
    <row r="91" spans="1:18" x14ac:dyDescent="0.2">
      <c r="A91" s="22" t="s">
        <v>49</v>
      </c>
      <c r="E91" s="23" t="s">
        <v>46</v>
      </c>
    </row>
    <row r="92" spans="1:18" ht="63.75" x14ac:dyDescent="0.2">
      <c r="A92" s="24" t="s">
        <v>51</v>
      </c>
      <c r="E92" s="25" t="s">
        <v>482</v>
      </c>
    </row>
    <row r="93" spans="1:18" x14ac:dyDescent="0.2">
      <c r="A93" t="s">
        <v>52</v>
      </c>
      <c r="E93" s="23" t="s">
        <v>46</v>
      </c>
    </row>
    <row r="94" spans="1:18" ht="12.75" customHeight="1" x14ac:dyDescent="0.2">
      <c r="A94" s="3" t="s">
        <v>42</v>
      </c>
      <c r="B94" s="3"/>
      <c r="C94" s="26" t="s">
        <v>483</v>
      </c>
      <c r="D94" s="3"/>
      <c r="E94" s="15" t="s">
        <v>484</v>
      </c>
      <c r="F94" s="3"/>
      <c r="G94" s="3"/>
      <c r="H94" s="3"/>
      <c r="I94" s="27">
        <f>0+Q94</f>
        <v>0</v>
      </c>
      <c r="O94">
        <f>0+R94</f>
        <v>0</v>
      </c>
      <c r="Q94">
        <f>0+I95+I99+I103+I107+I111+I115+I119+I123+I127+I131+I135+I139+I143</f>
        <v>0</v>
      </c>
      <c r="R94">
        <f>0+O95+O99+O103+O107+O111+O115+O119+O123+O127+O131+O135+O139+O143</f>
        <v>0</v>
      </c>
    </row>
    <row r="95" spans="1:18" x14ac:dyDescent="0.2">
      <c r="A95" s="12" t="s">
        <v>44</v>
      </c>
      <c r="B95" s="17" t="s">
        <v>141</v>
      </c>
      <c r="C95" s="17" t="s">
        <v>485</v>
      </c>
      <c r="D95" s="12" t="s">
        <v>46</v>
      </c>
      <c r="E95" s="18" t="s">
        <v>486</v>
      </c>
      <c r="F95" s="19" t="s">
        <v>78</v>
      </c>
      <c r="G95" s="20">
        <v>3</v>
      </c>
      <c r="H95" s="21">
        <v>0</v>
      </c>
      <c r="I95" s="21">
        <f>ROUND(ROUND(H95,2)*ROUND(G95,3),2)</f>
        <v>0</v>
      </c>
      <c r="O95">
        <f>(I95*21)/100</f>
        <v>0</v>
      </c>
      <c r="P95" t="s">
        <v>27</v>
      </c>
    </row>
    <row r="96" spans="1:18" x14ac:dyDescent="0.2">
      <c r="A96" s="22" t="s">
        <v>49</v>
      </c>
      <c r="E96" s="23" t="s">
        <v>46</v>
      </c>
    </row>
    <row r="97" spans="1:16" ht="63.75" x14ac:dyDescent="0.2">
      <c r="A97" s="24" t="s">
        <v>51</v>
      </c>
      <c r="E97" s="25" t="s">
        <v>487</v>
      </c>
    </row>
    <row r="98" spans="1:16" x14ac:dyDescent="0.2">
      <c r="A98" t="s">
        <v>52</v>
      </c>
      <c r="E98" s="23" t="s">
        <v>46</v>
      </c>
    </row>
    <row r="99" spans="1:16" x14ac:dyDescent="0.2">
      <c r="A99" s="12" t="s">
        <v>44</v>
      </c>
      <c r="B99" s="17" t="s">
        <v>145</v>
      </c>
      <c r="C99" s="17" t="s">
        <v>488</v>
      </c>
      <c r="D99" s="12" t="s">
        <v>46</v>
      </c>
      <c r="E99" s="18" t="s">
        <v>489</v>
      </c>
      <c r="F99" s="19" t="s">
        <v>57</v>
      </c>
      <c r="G99" s="20">
        <v>94</v>
      </c>
      <c r="H99" s="21">
        <v>0</v>
      </c>
      <c r="I99" s="21">
        <f>ROUND(ROUND(H99,2)*ROUND(G99,3),2)</f>
        <v>0</v>
      </c>
      <c r="O99">
        <f>(I99*21)/100</f>
        <v>0</v>
      </c>
      <c r="P99" t="s">
        <v>27</v>
      </c>
    </row>
    <row r="100" spans="1:16" x14ac:dyDescent="0.2">
      <c r="A100" s="22" t="s">
        <v>49</v>
      </c>
      <c r="E100" s="23" t="s">
        <v>46</v>
      </c>
    </row>
    <row r="101" spans="1:16" ht="51" x14ac:dyDescent="0.2">
      <c r="A101" s="24" t="s">
        <v>51</v>
      </c>
      <c r="E101" s="25" t="s">
        <v>490</v>
      </c>
    </row>
    <row r="102" spans="1:16" x14ac:dyDescent="0.2">
      <c r="A102" t="s">
        <v>52</v>
      </c>
      <c r="E102" s="23" t="s">
        <v>46</v>
      </c>
    </row>
    <row r="103" spans="1:16" x14ac:dyDescent="0.2">
      <c r="A103" s="12" t="s">
        <v>44</v>
      </c>
      <c r="B103" s="17" t="s">
        <v>149</v>
      </c>
      <c r="C103" s="17" t="s">
        <v>491</v>
      </c>
      <c r="D103" s="12" t="s">
        <v>46</v>
      </c>
      <c r="E103" s="18" t="s">
        <v>492</v>
      </c>
      <c r="F103" s="19" t="s">
        <v>78</v>
      </c>
      <c r="G103" s="20">
        <v>424</v>
      </c>
      <c r="H103" s="21">
        <v>0</v>
      </c>
      <c r="I103" s="21">
        <f>ROUND(ROUND(H103,2)*ROUND(G103,3),2)</f>
        <v>0</v>
      </c>
      <c r="O103">
        <f>(I103*21)/100</f>
        <v>0</v>
      </c>
      <c r="P103" t="s">
        <v>27</v>
      </c>
    </row>
    <row r="104" spans="1:16" x14ac:dyDescent="0.2">
      <c r="A104" s="22" t="s">
        <v>49</v>
      </c>
      <c r="E104" s="23" t="s">
        <v>46</v>
      </c>
    </row>
    <row r="105" spans="1:16" ht="63.75" x14ac:dyDescent="0.2">
      <c r="A105" s="24" t="s">
        <v>51</v>
      </c>
      <c r="E105" s="25" t="s">
        <v>493</v>
      </c>
    </row>
    <row r="106" spans="1:16" x14ac:dyDescent="0.2">
      <c r="A106" t="s">
        <v>52</v>
      </c>
      <c r="E106" s="23" t="s">
        <v>46</v>
      </c>
    </row>
    <row r="107" spans="1:16" x14ac:dyDescent="0.2">
      <c r="A107" s="12" t="s">
        <v>44</v>
      </c>
      <c r="B107" s="17" t="s">
        <v>153</v>
      </c>
      <c r="C107" s="17" t="s">
        <v>494</v>
      </c>
      <c r="D107" s="12" t="s">
        <v>46</v>
      </c>
      <c r="E107" s="18" t="s">
        <v>495</v>
      </c>
      <c r="F107" s="19" t="s">
        <v>78</v>
      </c>
      <c r="G107" s="20">
        <v>3</v>
      </c>
      <c r="H107" s="21">
        <v>0</v>
      </c>
      <c r="I107" s="21">
        <f>ROUND(ROUND(H107,2)*ROUND(G107,3),2)</f>
        <v>0</v>
      </c>
      <c r="O107">
        <f>(I107*21)/100</f>
        <v>0</v>
      </c>
      <c r="P107" t="s">
        <v>27</v>
      </c>
    </row>
    <row r="108" spans="1:16" x14ac:dyDescent="0.2">
      <c r="A108" s="22" t="s">
        <v>49</v>
      </c>
      <c r="E108" s="23" t="s">
        <v>46</v>
      </c>
    </row>
    <row r="109" spans="1:16" ht="63.75" x14ac:dyDescent="0.2">
      <c r="A109" s="24" t="s">
        <v>51</v>
      </c>
      <c r="E109" s="25" t="s">
        <v>496</v>
      </c>
    </row>
    <row r="110" spans="1:16" x14ac:dyDescent="0.2">
      <c r="A110" t="s">
        <v>52</v>
      </c>
      <c r="E110" s="23" t="s">
        <v>46</v>
      </c>
    </row>
    <row r="111" spans="1:16" x14ac:dyDescent="0.2">
      <c r="A111" s="12" t="s">
        <v>44</v>
      </c>
      <c r="B111" s="17" t="s">
        <v>157</v>
      </c>
      <c r="C111" s="17" t="s">
        <v>497</v>
      </c>
      <c r="D111" s="12" t="s">
        <v>46</v>
      </c>
      <c r="E111" s="18" t="s">
        <v>498</v>
      </c>
      <c r="F111" s="19" t="s">
        <v>57</v>
      </c>
      <c r="G111" s="20">
        <v>1.5</v>
      </c>
      <c r="H111" s="21">
        <v>0</v>
      </c>
      <c r="I111" s="21">
        <f>ROUND(ROUND(H111,2)*ROUND(G111,3),2)</f>
        <v>0</v>
      </c>
      <c r="O111">
        <f>(I111*21)/100</f>
        <v>0</v>
      </c>
      <c r="P111" t="s">
        <v>27</v>
      </c>
    </row>
    <row r="112" spans="1:16" x14ac:dyDescent="0.2">
      <c r="A112" s="22" t="s">
        <v>49</v>
      </c>
      <c r="E112" s="23" t="s">
        <v>46</v>
      </c>
    </row>
    <row r="113" spans="1:16" ht="63.75" x14ac:dyDescent="0.2">
      <c r="A113" s="24" t="s">
        <v>51</v>
      </c>
      <c r="E113" s="25" t="s">
        <v>499</v>
      </c>
    </row>
    <row r="114" spans="1:16" x14ac:dyDescent="0.2">
      <c r="A114" t="s">
        <v>52</v>
      </c>
      <c r="E114" s="23" t="s">
        <v>46</v>
      </c>
    </row>
    <row r="115" spans="1:16" x14ac:dyDescent="0.2">
      <c r="A115" s="12" t="s">
        <v>44</v>
      </c>
      <c r="B115" s="17" t="s">
        <v>161</v>
      </c>
      <c r="C115" s="17" t="s">
        <v>500</v>
      </c>
      <c r="D115" s="12" t="s">
        <v>46</v>
      </c>
      <c r="E115" s="18" t="s">
        <v>501</v>
      </c>
      <c r="F115" s="19" t="s">
        <v>78</v>
      </c>
      <c r="G115" s="20">
        <v>199</v>
      </c>
      <c r="H115" s="21">
        <v>0</v>
      </c>
      <c r="I115" s="21">
        <f>ROUND(ROUND(H115,2)*ROUND(G115,3),2)</f>
        <v>0</v>
      </c>
      <c r="O115">
        <f>(I115*21)/100</f>
        <v>0</v>
      </c>
      <c r="P115" t="s">
        <v>27</v>
      </c>
    </row>
    <row r="116" spans="1:16" x14ac:dyDescent="0.2">
      <c r="A116" s="22" t="s">
        <v>49</v>
      </c>
      <c r="E116" s="23" t="s">
        <v>46</v>
      </c>
    </row>
    <row r="117" spans="1:16" ht="38.25" x14ac:dyDescent="0.2">
      <c r="A117" s="24" t="s">
        <v>51</v>
      </c>
      <c r="E117" s="25" t="s">
        <v>502</v>
      </c>
    </row>
    <row r="118" spans="1:16" x14ac:dyDescent="0.2">
      <c r="A118" t="s">
        <v>52</v>
      </c>
      <c r="E118" s="23" t="s">
        <v>46</v>
      </c>
    </row>
    <row r="119" spans="1:16" x14ac:dyDescent="0.2">
      <c r="A119" s="12" t="s">
        <v>44</v>
      </c>
      <c r="B119" s="17" t="s">
        <v>165</v>
      </c>
      <c r="C119" s="17" t="s">
        <v>503</v>
      </c>
      <c r="D119" s="12" t="s">
        <v>46</v>
      </c>
      <c r="E119" s="18" t="s">
        <v>504</v>
      </c>
      <c r="F119" s="19" t="s">
        <v>78</v>
      </c>
      <c r="G119" s="20">
        <v>263</v>
      </c>
      <c r="H119" s="21">
        <v>0</v>
      </c>
      <c r="I119" s="21">
        <f>ROUND(ROUND(H119,2)*ROUND(G119,3),2)</f>
        <v>0</v>
      </c>
      <c r="O119">
        <f>(I119*21)/100</f>
        <v>0</v>
      </c>
      <c r="P119" t="s">
        <v>27</v>
      </c>
    </row>
    <row r="120" spans="1:16" x14ac:dyDescent="0.2">
      <c r="A120" s="22" t="s">
        <v>49</v>
      </c>
      <c r="E120" s="23" t="s">
        <v>46</v>
      </c>
    </row>
    <row r="121" spans="1:16" ht="38.25" x14ac:dyDescent="0.2">
      <c r="A121" s="24" t="s">
        <v>51</v>
      </c>
      <c r="E121" s="25" t="s">
        <v>505</v>
      </c>
    </row>
    <row r="122" spans="1:16" x14ac:dyDescent="0.2">
      <c r="A122" t="s">
        <v>52</v>
      </c>
      <c r="E122" s="23" t="s">
        <v>46</v>
      </c>
    </row>
    <row r="123" spans="1:16" x14ac:dyDescent="0.2">
      <c r="A123" s="12" t="s">
        <v>44</v>
      </c>
      <c r="B123" s="17" t="s">
        <v>169</v>
      </c>
      <c r="C123" s="17" t="s">
        <v>506</v>
      </c>
      <c r="D123" s="12" t="s">
        <v>46</v>
      </c>
      <c r="E123" s="18" t="s">
        <v>507</v>
      </c>
      <c r="F123" s="19" t="s">
        <v>78</v>
      </c>
      <c r="G123" s="20">
        <v>175</v>
      </c>
      <c r="H123" s="21">
        <v>0</v>
      </c>
      <c r="I123" s="21">
        <f>ROUND(ROUND(H123,2)*ROUND(G123,3),2)</f>
        <v>0</v>
      </c>
      <c r="O123">
        <f>(I123*21)/100</f>
        <v>0</v>
      </c>
      <c r="P123" t="s">
        <v>27</v>
      </c>
    </row>
    <row r="124" spans="1:16" x14ac:dyDescent="0.2">
      <c r="A124" s="22" t="s">
        <v>49</v>
      </c>
      <c r="E124" s="23" t="s">
        <v>46</v>
      </c>
    </row>
    <row r="125" spans="1:16" ht="38.25" x14ac:dyDescent="0.2">
      <c r="A125" s="24" t="s">
        <v>51</v>
      </c>
      <c r="E125" s="25" t="s">
        <v>508</v>
      </c>
    </row>
    <row r="126" spans="1:16" x14ac:dyDescent="0.2">
      <c r="A126" t="s">
        <v>52</v>
      </c>
      <c r="E126" s="23" t="s">
        <v>46</v>
      </c>
    </row>
    <row r="127" spans="1:16" x14ac:dyDescent="0.2">
      <c r="A127" s="12" t="s">
        <v>44</v>
      </c>
      <c r="B127" s="17" t="s">
        <v>173</v>
      </c>
      <c r="C127" s="17" t="s">
        <v>509</v>
      </c>
      <c r="D127" s="12" t="s">
        <v>46</v>
      </c>
      <c r="E127" s="18" t="s">
        <v>510</v>
      </c>
      <c r="F127" s="19" t="s">
        <v>78</v>
      </c>
      <c r="G127" s="20">
        <v>273</v>
      </c>
      <c r="H127" s="21">
        <v>0</v>
      </c>
      <c r="I127" s="21">
        <f>ROUND(ROUND(H127,2)*ROUND(G127,3),2)</f>
        <v>0</v>
      </c>
      <c r="O127">
        <f>(I127*21)/100</f>
        <v>0</v>
      </c>
      <c r="P127" t="s">
        <v>27</v>
      </c>
    </row>
    <row r="128" spans="1:16" x14ac:dyDescent="0.2">
      <c r="A128" s="22" t="s">
        <v>49</v>
      </c>
      <c r="E128" s="23" t="s">
        <v>46</v>
      </c>
    </row>
    <row r="129" spans="1:16" ht="51" x14ac:dyDescent="0.2">
      <c r="A129" s="24" t="s">
        <v>51</v>
      </c>
      <c r="E129" s="25" t="s">
        <v>511</v>
      </c>
    </row>
    <row r="130" spans="1:16" x14ac:dyDescent="0.2">
      <c r="A130" t="s">
        <v>52</v>
      </c>
      <c r="E130" s="23" t="s">
        <v>46</v>
      </c>
    </row>
    <row r="131" spans="1:16" x14ac:dyDescent="0.2">
      <c r="A131" s="12" t="s">
        <v>44</v>
      </c>
      <c r="B131" s="17" t="s">
        <v>191</v>
      </c>
      <c r="C131" s="17" t="s">
        <v>512</v>
      </c>
      <c r="D131" s="12" t="s">
        <v>46</v>
      </c>
      <c r="E131" s="18" t="s">
        <v>513</v>
      </c>
      <c r="F131" s="19" t="s">
        <v>78</v>
      </c>
      <c r="G131" s="20">
        <v>263</v>
      </c>
      <c r="H131" s="21">
        <v>0</v>
      </c>
      <c r="I131" s="21">
        <f>ROUND(ROUND(H131,2)*ROUND(G131,3),2)</f>
        <v>0</v>
      </c>
      <c r="O131">
        <f>(I131*21)/100</f>
        <v>0</v>
      </c>
      <c r="P131" t="s">
        <v>27</v>
      </c>
    </row>
    <row r="132" spans="1:16" x14ac:dyDescent="0.2">
      <c r="A132" s="22" t="s">
        <v>49</v>
      </c>
      <c r="E132" s="23" t="s">
        <v>46</v>
      </c>
    </row>
    <row r="133" spans="1:16" ht="38.25" x14ac:dyDescent="0.2">
      <c r="A133" s="24" t="s">
        <v>51</v>
      </c>
      <c r="E133" s="25" t="s">
        <v>514</v>
      </c>
    </row>
    <row r="134" spans="1:16" x14ac:dyDescent="0.2">
      <c r="A134" t="s">
        <v>52</v>
      </c>
      <c r="E134" s="23" t="s">
        <v>46</v>
      </c>
    </row>
    <row r="135" spans="1:16" x14ac:dyDescent="0.2">
      <c r="A135" s="12" t="s">
        <v>44</v>
      </c>
      <c r="B135" s="17" t="s">
        <v>195</v>
      </c>
      <c r="C135" s="17" t="s">
        <v>515</v>
      </c>
      <c r="D135" s="12" t="s">
        <v>46</v>
      </c>
      <c r="E135" s="18" t="s">
        <v>516</v>
      </c>
      <c r="F135" s="19" t="s">
        <v>78</v>
      </c>
      <c r="G135" s="20">
        <v>175</v>
      </c>
      <c r="H135" s="21">
        <v>0</v>
      </c>
      <c r="I135" s="21">
        <f>ROUND(ROUND(H135,2)*ROUND(G135,3),2)</f>
        <v>0</v>
      </c>
      <c r="O135">
        <f>(I135*21)/100</f>
        <v>0</v>
      </c>
      <c r="P135" t="s">
        <v>27</v>
      </c>
    </row>
    <row r="136" spans="1:16" x14ac:dyDescent="0.2">
      <c r="A136" s="22" t="s">
        <v>49</v>
      </c>
      <c r="E136" s="23" t="s">
        <v>46</v>
      </c>
    </row>
    <row r="137" spans="1:16" ht="51" x14ac:dyDescent="0.2">
      <c r="A137" s="24" t="s">
        <v>51</v>
      </c>
      <c r="E137" s="25" t="s">
        <v>517</v>
      </c>
    </row>
    <row r="138" spans="1:16" x14ac:dyDescent="0.2">
      <c r="A138" t="s">
        <v>52</v>
      </c>
      <c r="E138" s="23" t="s">
        <v>46</v>
      </c>
    </row>
    <row r="139" spans="1:16" x14ac:dyDescent="0.2">
      <c r="A139" s="12" t="s">
        <v>44</v>
      </c>
      <c r="B139" s="17" t="s">
        <v>201</v>
      </c>
      <c r="C139" s="17" t="s">
        <v>518</v>
      </c>
      <c r="D139" s="12" t="s">
        <v>46</v>
      </c>
      <c r="E139" s="18" t="s">
        <v>519</v>
      </c>
      <c r="F139" s="19" t="s">
        <v>78</v>
      </c>
      <c r="G139" s="20">
        <v>3</v>
      </c>
      <c r="H139" s="21">
        <v>0</v>
      </c>
      <c r="I139" s="21">
        <f>ROUND(ROUND(H139,2)*ROUND(G139,3),2)</f>
        <v>0</v>
      </c>
      <c r="O139">
        <f>(I139*21)/100</f>
        <v>0</v>
      </c>
      <c r="P139" t="s">
        <v>27</v>
      </c>
    </row>
    <row r="140" spans="1:16" x14ac:dyDescent="0.2">
      <c r="A140" s="22" t="s">
        <v>49</v>
      </c>
      <c r="E140" s="23" t="s">
        <v>46</v>
      </c>
    </row>
    <row r="141" spans="1:16" ht="63.75" x14ac:dyDescent="0.2">
      <c r="A141" s="24" t="s">
        <v>51</v>
      </c>
      <c r="E141" s="25" t="s">
        <v>520</v>
      </c>
    </row>
    <row r="142" spans="1:16" x14ac:dyDescent="0.2">
      <c r="A142" t="s">
        <v>52</v>
      </c>
      <c r="E142" s="23" t="s">
        <v>46</v>
      </c>
    </row>
    <row r="143" spans="1:16" x14ac:dyDescent="0.2">
      <c r="A143" s="12" t="s">
        <v>44</v>
      </c>
      <c r="B143" s="17" t="s">
        <v>205</v>
      </c>
      <c r="C143" s="17" t="s">
        <v>521</v>
      </c>
      <c r="D143" s="12" t="s">
        <v>46</v>
      </c>
      <c r="E143" s="18" t="s">
        <v>522</v>
      </c>
      <c r="F143" s="19" t="s">
        <v>285</v>
      </c>
      <c r="G143" s="20">
        <v>91</v>
      </c>
      <c r="H143" s="21">
        <v>0</v>
      </c>
      <c r="I143" s="21">
        <f>ROUND(ROUND(H143,2)*ROUND(G143,3),2)</f>
        <v>0</v>
      </c>
      <c r="O143">
        <f>(I143*21)/100</f>
        <v>0</v>
      </c>
      <c r="P143" t="s">
        <v>27</v>
      </c>
    </row>
    <row r="144" spans="1:16" x14ac:dyDescent="0.2">
      <c r="A144" s="22" t="s">
        <v>49</v>
      </c>
      <c r="E144" s="23" t="s">
        <v>46</v>
      </c>
    </row>
    <row r="145" spans="1:18" ht="38.25" x14ac:dyDescent="0.2">
      <c r="A145" s="24" t="s">
        <v>51</v>
      </c>
      <c r="E145" s="25" t="s">
        <v>523</v>
      </c>
    </row>
    <row r="146" spans="1:18" x14ac:dyDescent="0.2">
      <c r="A146" t="s">
        <v>52</v>
      </c>
      <c r="E146" s="23" t="s">
        <v>46</v>
      </c>
    </row>
    <row r="147" spans="1:18" ht="12.75" customHeight="1" x14ac:dyDescent="0.2">
      <c r="A147" s="3" t="s">
        <v>42</v>
      </c>
      <c r="B147" s="3"/>
      <c r="C147" s="26" t="s">
        <v>401</v>
      </c>
      <c r="D147" s="3"/>
      <c r="E147" s="15" t="s">
        <v>402</v>
      </c>
      <c r="F147" s="3"/>
      <c r="G147" s="3"/>
      <c r="H147" s="3"/>
      <c r="I147" s="27">
        <f>0+Q147</f>
        <v>0</v>
      </c>
      <c r="O147">
        <f>0+R147</f>
        <v>0</v>
      </c>
      <c r="Q147">
        <f>0+I148+I152+I156+I160+I164</f>
        <v>0</v>
      </c>
      <c r="R147">
        <f>0+O148+O152+O156+O160+O164</f>
        <v>0</v>
      </c>
    </row>
    <row r="148" spans="1:18" x14ac:dyDescent="0.2">
      <c r="A148" s="12" t="s">
        <v>44</v>
      </c>
      <c r="B148" s="17" t="s">
        <v>209</v>
      </c>
      <c r="C148" s="17" t="s">
        <v>403</v>
      </c>
      <c r="D148" s="12" t="s">
        <v>46</v>
      </c>
      <c r="E148" s="18" t="s">
        <v>404</v>
      </c>
      <c r="F148" s="19" t="s">
        <v>285</v>
      </c>
      <c r="G148" s="20">
        <v>30</v>
      </c>
      <c r="H148" s="21">
        <v>0</v>
      </c>
      <c r="I148" s="21">
        <f>ROUND(ROUND(H148,2)*ROUND(G148,3),2)</f>
        <v>0</v>
      </c>
      <c r="O148">
        <f>(I148*21)/100</f>
        <v>0</v>
      </c>
      <c r="P148" t="s">
        <v>27</v>
      </c>
    </row>
    <row r="149" spans="1:18" x14ac:dyDescent="0.2">
      <c r="A149" s="22" t="s">
        <v>49</v>
      </c>
      <c r="E149" s="23" t="s">
        <v>46</v>
      </c>
    </row>
    <row r="150" spans="1:18" ht="38.25" x14ac:dyDescent="0.2">
      <c r="A150" s="24" t="s">
        <v>51</v>
      </c>
      <c r="E150" s="25" t="s">
        <v>524</v>
      </c>
    </row>
    <row r="151" spans="1:18" x14ac:dyDescent="0.2">
      <c r="A151" t="s">
        <v>52</v>
      </c>
      <c r="E151" s="23" t="s">
        <v>46</v>
      </c>
    </row>
    <row r="152" spans="1:18" x14ac:dyDescent="0.2">
      <c r="A152" s="12" t="s">
        <v>44</v>
      </c>
      <c r="B152" s="17" t="s">
        <v>213</v>
      </c>
      <c r="C152" s="17" t="s">
        <v>525</v>
      </c>
      <c r="D152" s="12" t="s">
        <v>46</v>
      </c>
      <c r="E152" s="18" t="s">
        <v>526</v>
      </c>
      <c r="F152" s="19" t="s">
        <v>295</v>
      </c>
      <c r="G152" s="20">
        <v>2</v>
      </c>
      <c r="H152" s="21">
        <v>0</v>
      </c>
      <c r="I152" s="21">
        <f>ROUND(ROUND(H152,2)*ROUND(G152,3),2)</f>
        <v>0</v>
      </c>
      <c r="O152">
        <f>(I152*21)/100</f>
        <v>0</v>
      </c>
      <c r="P152" t="s">
        <v>27</v>
      </c>
    </row>
    <row r="153" spans="1:18" x14ac:dyDescent="0.2">
      <c r="A153" s="22" t="s">
        <v>49</v>
      </c>
      <c r="E153" s="23" t="s">
        <v>46</v>
      </c>
    </row>
    <row r="154" spans="1:18" ht="51" x14ac:dyDescent="0.2">
      <c r="A154" s="24" t="s">
        <v>51</v>
      </c>
      <c r="E154" s="25" t="s">
        <v>527</v>
      </c>
    </row>
    <row r="155" spans="1:18" x14ac:dyDescent="0.2">
      <c r="A155" t="s">
        <v>52</v>
      </c>
      <c r="E155" s="23" t="s">
        <v>46</v>
      </c>
    </row>
    <row r="156" spans="1:18" x14ac:dyDescent="0.2">
      <c r="A156" s="12" t="s">
        <v>44</v>
      </c>
      <c r="B156" s="17" t="s">
        <v>217</v>
      </c>
      <c r="C156" s="17" t="s">
        <v>528</v>
      </c>
      <c r="D156" s="12" t="s">
        <v>46</v>
      </c>
      <c r="E156" s="18" t="s">
        <v>529</v>
      </c>
      <c r="F156" s="19" t="s">
        <v>295</v>
      </c>
      <c r="G156" s="20">
        <v>14</v>
      </c>
      <c r="H156" s="21">
        <v>0</v>
      </c>
      <c r="I156" s="21">
        <f>ROUND(ROUND(H156,2)*ROUND(G156,3),2)</f>
        <v>0</v>
      </c>
      <c r="O156">
        <f>(I156*21)/100</f>
        <v>0</v>
      </c>
      <c r="P156" t="s">
        <v>27</v>
      </c>
    </row>
    <row r="157" spans="1:18" x14ac:dyDescent="0.2">
      <c r="A157" s="22" t="s">
        <v>49</v>
      </c>
      <c r="E157" s="23" t="s">
        <v>46</v>
      </c>
    </row>
    <row r="158" spans="1:18" ht="63.75" x14ac:dyDescent="0.2">
      <c r="A158" s="24" t="s">
        <v>51</v>
      </c>
      <c r="E158" s="25" t="s">
        <v>530</v>
      </c>
    </row>
    <row r="159" spans="1:18" x14ac:dyDescent="0.2">
      <c r="A159" t="s">
        <v>52</v>
      </c>
      <c r="E159" s="23" t="s">
        <v>46</v>
      </c>
    </row>
    <row r="160" spans="1:18" x14ac:dyDescent="0.2">
      <c r="A160" s="12" t="s">
        <v>44</v>
      </c>
      <c r="B160" s="17" t="s">
        <v>221</v>
      </c>
      <c r="C160" s="17" t="s">
        <v>531</v>
      </c>
      <c r="D160" s="12" t="s">
        <v>46</v>
      </c>
      <c r="E160" s="18" t="s">
        <v>532</v>
      </c>
      <c r="F160" s="19" t="s">
        <v>295</v>
      </c>
      <c r="G160" s="20">
        <v>2</v>
      </c>
      <c r="H160" s="21">
        <v>0</v>
      </c>
      <c r="I160" s="21">
        <f>ROUND(ROUND(H160,2)*ROUND(G160,3),2)</f>
        <v>0</v>
      </c>
      <c r="O160">
        <f>(I160*21)/100</f>
        <v>0</v>
      </c>
      <c r="P160" t="s">
        <v>27</v>
      </c>
    </row>
    <row r="161" spans="1:18" x14ac:dyDescent="0.2">
      <c r="A161" s="22" t="s">
        <v>49</v>
      </c>
      <c r="E161" s="23" t="s">
        <v>46</v>
      </c>
    </row>
    <row r="162" spans="1:18" ht="51" x14ac:dyDescent="0.2">
      <c r="A162" s="24" t="s">
        <v>51</v>
      </c>
      <c r="E162" s="25" t="s">
        <v>527</v>
      </c>
    </row>
    <row r="163" spans="1:18" x14ac:dyDescent="0.2">
      <c r="A163" t="s">
        <v>52</v>
      </c>
      <c r="E163" s="23" t="s">
        <v>46</v>
      </c>
    </row>
    <row r="164" spans="1:18" x14ac:dyDescent="0.2">
      <c r="A164" s="12" t="s">
        <v>44</v>
      </c>
      <c r="B164" s="17" t="s">
        <v>225</v>
      </c>
      <c r="C164" s="17" t="s">
        <v>533</v>
      </c>
      <c r="D164" s="12" t="s">
        <v>46</v>
      </c>
      <c r="E164" s="18" t="s">
        <v>534</v>
      </c>
      <c r="F164" s="19" t="s">
        <v>295</v>
      </c>
      <c r="G164" s="20">
        <v>3</v>
      </c>
      <c r="H164" s="21">
        <v>0</v>
      </c>
      <c r="I164" s="21">
        <f>ROUND(ROUND(H164,2)*ROUND(G164,3),2)</f>
        <v>0</v>
      </c>
      <c r="O164">
        <f>(I164*21)/100</f>
        <v>0</v>
      </c>
      <c r="P164" t="s">
        <v>27</v>
      </c>
    </row>
    <row r="165" spans="1:18" x14ac:dyDescent="0.2">
      <c r="A165" s="22" t="s">
        <v>49</v>
      </c>
      <c r="E165" s="23" t="s">
        <v>46</v>
      </c>
    </row>
    <row r="166" spans="1:18" ht="38.25" x14ac:dyDescent="0.2">
      <c r="A166" s="24" t="s">
        <v>51</v>
      </c>
      <c r="E166" s="25" t="s">
        <v>535</v>
      </c>
    </row>
    <row r="167" spans="1:18" x14ac:dyDescent="0.2">
      <c r="A167" t="s">
        <v>52</v>
      </c>
      <c r="E167" s="23" t="s">
        <v>46</v>
      </c>
    </row>
    <row r="168" spans="1:18" ht="12.75" customHeight="1" x14ac:dyDescent="0.2">
      <c r="A168" s="3" t="s">
        <v>42</v>
      </c>
      <c r="B168" s="3"/>
      <c r="C168" s="26" t="s">
        <v>348</v>
      </c>
      <c r="D168" s="3"/>
      <c r="E168" s="15" t="s">
        <v>349</v>
      </c>
      <c r="F168" s="3"/>
      <c r="G168" s="3"/>
      <c r="H168" s="3"/>
      <c r="I168" s="27">
        <f>0+Q168</f>
        <v>0</v>
      </c>
      <c r="O168">
        <f>0+R168</f>
        <v>0</v>
      </c>
      <c r="Q168">
        <f>0+I169+I173+I177+I181+I185+I189+I193+I197+I201+I205+I209</f>
        <v>0</v>
      </c>
      <c r="R168">
        <f>0+O169+O173+O177+O181+O185+O189+O193+O197+O201+O205+O209</f>
        <v>0</v>
      </c>
    </row>
    <row r="169" spans="1:18" ht="25.5" x14ac:dyDescent="0.2">
      <c r="A169" s="12" t="s">
        <v>44</v>
      </c>
      <c r="B169" s="17" t="s">
        <v>235</v>
      </c>
      <c r="C169" s="17" t="s">
        <v>254</v>
      </c>
      <c r="D169" s="12" t="s">
        <v>46</v>
      </c>
      <c r="E169" s="18" t="s">
        <v>255</v>
      </c>
      <c r="F169" s="19" t="s">
        <v>295</v>
      </c>
      <c r="G169" s="20">
        <v>10</v>
      </c>
      <c r="H169" s="21">
        <v>0</v>
      </c>
      <c r="I169" s="21">
        <f>ROUND(ROUND(H169,2)*ROUND(G169,3),2)</f>
        <v>0</v>
      </c>
      <c r="O169">
        <f>(I169*21)/100</f>
        <v>0</v>
      </c>
      <c r="P169" t="s">
        <v>27</v>
      </c>
    </row>
    <row r="170" spans="1:18" x14ac:dyDescent="0.2">
      <c r="A170" s="22" t="s">
        <v>49</v>
      </c>
      <c r="E170" s="23" t="s">
        <v>46</v>
      </c>
    </row>
    <row r="171" spans="1:18" ht="51" x14ac:dyDescent="0.2">
      <c r="A171" s="24" t="s">
        <v>51</v>
      </c>
      <c r="E171" s="25" t="s">
        <v>536</v>
      </c>
    </row>
    <row r="172" spans="1:18" x14ac:dyDescent="0.2">
      <c r="A172" t="s">
        <v>52</v>
      </c>
      <c r="E172" s="23" t="s">
        <v>46</v>
      </c>
    </row>
    <row r="173" spans="1:18" ht="25.5" x14ac:dyDescent="0.2">
      <c r="A173" s="12" t="s">
        <v>44</v>
      </c>
      <c r="B173" s="17" t="s">
        <v>240</v>
      </c>
      <c r="C173" s="17" t="s">
        <v>537</v>
      </c>
      <c r="D173" s="12" t="s">
        <v>46</v>
      </c>
      <c r="E173" s="18" t="s">
        <v>538</v>
      </c>
      <c r="F173" s="19" t="s">
        <v>295</v>
      </c>
      <c r="G173" s="20">
        <v>16</v>
      </c>
      <c r="H173" s="21">
        <v>0</v>
      </c>
      <c r="I173" s="21">
        <f>ROUND(ROUND(H173,2)*ROUND(G173,3),2)</f>
        <v>0</v>
      </c>
      <c r="O173">
        <f>(I173*21)/100</f>
        <v>0</v>
      </c>
      <c r="P173" t="s">
        <v>27</v>
      </c>
    </row>
    <row r="174" spans="1:18" x14ac:dyDescent="0.2">
      <c r="A174" s="22" t="s">
        <v>49</v>
      </c>
      <c r="E174" s="23" t="s">
        <v>46</v>
      </c>
    </row>
    <row r="175" spans="1:18" ht="127.5" x14ac:dyDescent="0.2">
      <c r="A175" s="24" t="s">
        <v>51</v>
      </c>
      <c r="E175" s="25" t="s">
        <v>539</v>
      </c>
    </row>
    <row r="176" spans="1:18" x14ac:dyDescent="0.2">
      <c r="A176" t="s">
        <v>52</v>
      </c>
      <c r="E176" s="23" t="s">
        <v>46</v>
      </c>
    </row>
    <row r="177" spans="1:16" ht="25.5" x14ac:dyDescent="0.2">
      <c r="A177" s="12" t="s">
        <v>44</v>
      </c>
      <c r="B177" s="17" t="s">
        <v>244</v>
      </c>
      <c r="C177" s="17" t="s">
        <v>540</v>
      </c>
      <c r="D177" s="12" t="s">
        <v>46</v>
      </c>
      <c r="E177" s="18" t="s">
        <v>541</v>
      </c>
      <c r="F177" s="19" t="s">
        <v>295</v>
      </c>
      <c r="G177" s="20">
        <v>7</v>
      </c>
      <c r="H177" s="21">
        <v>0</v>
      </c>
      <c r="I177" s="21">
        <f>ROUND(ROUND(H177,2)*ROUND(G177,3),2)</f>
        <v>0</v>
      </c>
      <c r="O177">
        <f>(I177*21)/100</f>
        <v>0</v>
      </c>
      <c r="P177" t="s">
        <v>27</v>
      </c>
    </row>
    <row r="178" spans="1:16" x14ac:dyDescent="0.2">
      <c r="A178" s="22" t="s">
        <v>49</v>
      </c>
      <c r="E178" s="23" t="s">
        <v>46</v>
      </c>
    </row>
    <row r="179" spans="1:16" ht="38.25" x14ac:dyDescent="0.2">
      <c r="A179" s="24" t="s">
        <v>51</v>
      </c>
      <c r="E179" s="25" t="s">
        <v>542</v>
      </c>
    </row>
    <row r="180" spans="1:16" x14ac:dyDescent="0.2">
      <c r="A180" t="s">
        <v>52</v>
      </c>
      <c r="E180" s="23" t="s">
        <v>46</v>
      </c>
    </row>
    <row r="181" spans="1:16" x14ac:dyDescent="0.2">
      <c r="A181" s="12" t="s">
        <v>44</v>
      </c>
      <c r="B181" s="17" t="s">
        <v>248</v>
      </c>
      <c r="C181" s="17" t="s">
        <v>543</v>
      </c>
      <c r="D181" s="12" t="s">
        <v>46</v>
      </c>
      <c r="E181" s="18" t="s">
        <v>544</v>
      </c>
      <c r="F181" s="19" t="s">
        <v>295</v>
      </c>
      <c r="G181" s="20">
        <v>6</v>
      </c>
      <c r="H181" s="21">
        <v>0</v>
      </c>
      <c r="I181" s="21">
        <f>ROUND(ROUND(H181,2)*ROUND(G181,3),2)</f>
        <v>0</v>
      </c>
      <c r="O181">
        <f>(I181*21)/100</f>
        <v>0</v>
      </c>
      <c r="P181" t="s">
        <v>27</v>
      </c>
    </row>
    <row r="182" spans="1:16" x14ac:dyDescent="0.2">
      <c r="A182" s="22" t="s">
        <v>49</v>
      </c>
      <c r="E182" s="23" t="s">
        <v>46</v>
      </c>
    </row>
    <row r="183" spans="1:16" ht="38.25" x14ac:dyDescent="0.2">
      <c r="A183" s="24" t="s">
        <v>51</v>
      </c>
      <c r="E183" s="25" t="s">
        <v>545</v>
      </c>
    </row>
    <row r="184" spans="1:16" x14ac:dyDescent="0.2">
      <c r="A184" t="s">
        <v>52</v>
      </c>
      <c r="E184" s="23" t="s">
        <v>46</v>
      </c>
    </row>
    <row r="185" spans="1:16" ht="25.5" x14ac:dyDescent="0.2">
      <c r="A185" s="12" t="s">
        <v>44</v>
      </c>
      <c r="B185" s="17" t="s">
        <v>253</v>
      </c>
      <c r="C185" s="17" t="s">
        <v>546</v>
      </c>
      <c r="D185" s="12" t="s">
        <v>46</v>
      </c>
      <c r="E185" s="18" t="s">
        <v>547</v>
      </c>
      <c r="F185" s="19" t="s">
        <v>78</v>
      </c>
      <c r="G185" s="20">
        <v>11.375</v>
      </c>
      <c r="H185" s="21">
        <v>0</v>
      </c>
      <c r="I185" s="21">
        <f>ROUND(ROUND(H185,2)*ROUND(G185,3),2)</f>
        <v>0</v>
      </c>
      <c r="O185">
        <f>(I185*21)/100</f>
        <v>0</v>
      </c>
      <c r="P185" t="s">
        <v>27</v>
      </c>
    </row>
    <row r="186" spans="1:16" x14ac:dyDescent="0.2">
      <c r="A186" s="22" t="s">
        <v>49</v>
      </c>
      <c r="E186" s="23" t="s">
        <v>46</v>
      </c>
    </row>
    <row r="187" spans="1:16" ht="76.5" x14ac:dyDescent="0.2">
      <c r="A187" s="24" t="s">
        <v>51</v>
      </c>
      <c r="E187" s="25" t="s">
        <v>548</v>
      </c>
    </row>
    <row r="188" spans="1:16" x14ac:dyDescent="0.2">
      <c r="A188" t="s">
        <v>52</v>
      </c>
      <c r="E188" s="23" t="s">
        <v>46</v>
      </c>
    </row>
    <row r="189" spans="1:16" ht="25.5" x14ac:dyDescent="0.2">
      <c r="A189" s="12" t="s">
        <v>44</v>
      </c>
      <c r="B189" s="17" t="s">
        <v>257</v>
      </c>
      <c r="C189" s="17" t="s">
        <v>549</v>
      </c>
      <c r="D189" s="12" t="s">
        <v>46</v>
      </c>
      <c r="E189" s="18" t="s">
        <v>550</v>
      </c>
      <c r="F189" s="19" t="s">
        <v>78</v>
      </c>
      <c r="G189" s="20">
        <v>11.375</v>
      </c>
      <c r="H189" s="21">
        <v>0</v>
      </c>
      <c r="I189" s="21">
        <f>ROUND(ROUND(H189,2)*ROUND(G189,3),2)</f>
        <v>0</v>
      </c>
      <c r="O189">
        <f>(I189*21)/100</f>
        <v>0</v>
      </c>
      <c r="P189" t="s">
        <v>27</v>
      </c>
    </row>
    <row r="190" spans="1:16" x14ac:dyDescent="0.2">
      <c r="A190" s="22" t="s">
        <v>49</v>
      </c>
      <c r="E190" s="23" t="s">
        <v>46</v>
      </c>
    </row>
    <row r="191" spans="1:16" ht="89.25" x14ac:dyDescent="0.2">
      <c r="A191" s="24" t="s">
        <v>51</v>
      </c>
      <c r="E191" s="25" t="s">
        <v>551</v>
      </c>
    </row>
    <row r="192" spans="1:16" x14ac:dyDescent="0.2">
      <c r="A192" t="s">
        <v>52</v>
      </c>
      <c r="E192" s="23" t="s">
        <v>46</v>
      </c>
    </row>
    <row r="193" spans="1:16" x14ac:dyDescent="0.2">
      <c r="A193" s="12" t="s">
        <v>44</v>
      </c>
      <c r="B193" s="17" t="s">
        <v>263</v>
      </c>
      <c r="C193" s="17" t="s">
        <v>552</v>
      </c>
      <c r="D193" s="12" t="s">
        <v>46</v>
      </c>
      <c r="E193" s="18" t="s">
        <v>553</v>
      </c>
      <c r="F193" s="19" t="s">
        <v>285</v>
      </c>
      <c r="G193" s="20">
        <v>28</v>
      </c>
      <c r="H193" s="21">
        <v>0</v>
      </c>
      <c r="I193" s="21">
        <f>ROUND(ROUND(H193,2)*ROUND(G193,3),2)</f>
        <v>0</v>
      </c>
      <c r="O193">
        <f>(I193*21)/100</f>
        <v>0</v>
      </c>
      <c r="P193" t="s">
        <v>27</v>
      </c>
    </row>
    <row r="194" spans="1:16" x14ac:dyDescent="0.2">
      <c r="A194" s="22" t="s">
        <v>49</v>
      </c>
      <c r="E194" s="23" t="s">
        <v>46</v>
      </c>
    </row>
    <row r="195" spans="1:16" ht="38.25" x14ac:dyDescent="0.2">
      <c r="A195" s="24" t="s">
        <v>51</v>
      </c>
      <c r="E195" s="25" t="s">
        <v>554</v>
      </c>
    </row>
    <row r="196" spans="1:16" x14ac:dyDescent="0.2">
      <c r="A196" t="s">
        <v>52</v>
      </c>
      <c r="E196" s="23" t="s">
        <v>46</v>
      </c>
    </row>
    <row r="197" spans="1:16" x14ac:dyDescent="0.2">
      <c r="A197" s="12" t="s">
        <v>44</v>
      </c>
      <c r="B197" s="17" t="s">
        <v>177</v>
      </c>
      <c r="C197" s="17" t="s">
        <v>555</v>
      </c>
      <c r="D197" s="12" t="s">
        <v>46</v>
      </c>
      <c r="E197" s="18" t="s">
        <v>556</v>
      </c>
      <c r="F197" s="19" t="s">
        <v>285</v>
      </c>
      <c r="G197" s="20">
        <v>266</v>
      </c>
      <c r="H197" s="21">
        <v>0</v>
      </c>
      <c r="I197" s="21">
        <f>ROUND(ROUND(H197,2)*ROUND(G197,3),2)</f>
        <v>0</v>
      </c>
      <c r="O197">
        <f>(I197*21)/100</f>
        <v>0</v>
      </c>
      <c r="P197" t="s">
        <v>27</v>
      </c>
    </row>
    <row r="198" spans="1:16" x14ac:dyDescent="0.2">
      <c r="A198" s="22" t="s">
        <v>49</v>
      </c>
      <c r="E198" s="23" t="s">
        <v>46</v>
      </c>
    </row>
    <row r="199" spans="1:16" ht="38.25" x14ac:dyDescent="0.2">
      <c r="A199" s="24" t="s">
        <v>51</v>
      </c>
      <c r="E199" s="25" t="s">
        <v>557</v>
      </c>
    </row>
    <row r="200" spans="1:16" x14ac:dyDescent="0.2">
      <c r="A200" t="s">
        <v>52</v>
      </c>
      <c r="E200" s="23" t="s">
        <v>46</v>
      </c>
    </row>
    <row r="201" spans="1:16" x14ac:dyDescent="0.2">
      <c r="A201" s="12" t="s">
        <v>44</v>
      </c>
      <c r="B201" s="17" t="s">
        <v>181</v>
      </c>
      <c r="C201" s="17" t="s">
        <v>558</v>
      </c>
      <c r="D201" s="12" t="s">
        <v>46</v>
      </c>
      <c r="E201" s="18" t="s">
        <v>559</v>
      </c>
      <c r="F201" s="19" t="s">
        <v>285</v>
      </c>
      <c r="G201" s="20">
        <v>91</v>
      </c>
      <c r="H201" s="21">
        <v>0</v>
      </c>
      <c r="I201" s="21">
        <f>ROUND(ROUND(H201,2)*ROUND(G201,3),2)</f>
        <v>0</v>
      </c>
      <c r="O201">
        <f>(I201*21)/100</f>
        <v>0</v>
      </c>
      <c r="P201" t="s">
        <v>27</v>
      </c>
    </row>
    <row r="202" spans="1:16" x14ac:dyDescent="0.2">
      <c r="A202" s="22" t="s">
        <v>49</v>
      </c>
      <c r="E202" s="23" t="s">
        <v>46</v>
      </c>
    </row>
    <row r="203" spans="1:16" ht="51" x14ac:dyDescent="0.2">
      <c r="A203" s="24" t="s">
        <v>51</v>
      </c>
      <c r="E203" s="25" t="s">
        <v>560</v>
      </c>
    </row>
    <row r="204" spans="1:16" x14ac:dyDescent="0.2">
      <c r="A204" t="s">
        <v>52</v>
      </c>
      <c r="E204" s="23" t="s">
        <v>46</v>
      </c>
    </row>
    <row r="205" spans="1:16" x14ac:dyDescent="0.2">
      <c r="A205" s="12" t="s">
        <v>44</v>
      </c>
      <c r="B205" s="17" t="s">
        <v>185</v>
      </c>
      <c r="C205" s="17" t="s">
        <v>561</v>
      </c>
      <c r="D205" s="12" t="s">
        <v>46</v>
      </c>
      <c r="E205" s="18" t="s">
        <v>562</v>
      </c>
      <c r="F205" s="19" t="s">
        <v>78</v>
      </c>
      <c r="G205" s="20">
        <v>43.12</v>
      </c>
      <c r="H205" s="21">
        <v>0</v>
      </c>
      <c r="I205" s="21">
        <f>ROUND(ROUND(H205,2)*ROUND(G205,3),2)</f>
        <v>0</v>
      </c>
      <c r="O205">
        <f>(I205*21)/100</f>
        <v>0</v>
      </c>
      <c r="P205" t="s">
        <v>27</v>
      </c>
    </row>
    <row r="206" spans="1:16" x14ac:dyDescent="0.2">
      <c r="A206" s="22" t="s">
        <v>49</v>
      </c>
      <c r="E206" s="23" t="s">
        <v>46</v>
      </c>
    </row>
    <row r="207" spans="1:16" ht="102" x14ac:dyDescent="0.2">
      <c r="A207" s="24" t="s">
        <v>51</v>
      </c>
      <c r="E207" s="25" t="s">
        <v>563</v>
      </c>
    </row>
    <row r="208" spans="1:16" x14ac:dyDescent="0.2">
      <c r="A208" t="s">
        <v>52</v>
      </c>
      <c r="E208" s="23" t="s">
        <v>46</v>
      </c>
    </row>
    <row r="209" spans="1:18" x14ac:dyDescent="0.2">
      <c r="A209" s="12" t="s">
        <v>44</v>
      </c>
      <c r="B209" s="17" t="s">
        <v>229</v>
      </c>
      <c r="C209" s="17" t="s">
        <v>564</v>
      </c>
      <c r="D209" s="12" t="s">
        <v>46</v>
      </c>
      <c r="E209" s="18" t="s">
        <v>565</v>
      </c>
      <c r="F209" s="19" t="s">
        <v>285</v>
      </c>
      <c r="G209" s="20">
        <v>24</v>
      </c>
      <c r="H209" s="21">
        <v>0</v>
      </c>
      <c r="I209" s="21">
        <f>ROUND(ROUND(H209,2)*ROUND(G209,3),2)</f>
        <v>0</v>
      </c>
      <c r="O209">
        <f>(I209*21)/100</f>
        <v>0</v>
      </c>
      <c r="P209" t="s">
        <v>27</v>
      </c>
    </row>
    <row r="210" spans="1:18" x14ac:dyDescent="0.2">
      <c r="A210" s="22" t="s">
        <v>49</v>
      </c>
      <c r="E210" s="23" t="s">
        <v>46</v>
      </c>
    </row>
    <row r="211" spans="1:18" ht="51" x14ac:dyDescent="0.2">
      <c r="A211" s="24" t="s">
        <v>51</v>
      </c>
      <c r="E211" s="25" t="s">
        <v>566</v>
      </c>
    </row>
    <row r="212" spans="1:18" x14ac:dyDescent="0.2">
      <c r="A212" t="s">
        <v>52</v>
      </c>
      <c r="E212" s="23" t="s">
        <v>46</v>
      </c>
    </row>
    <row r="213" spans="1:18" ht="12.75" customHeight="1" x14ac:dyDescent="0.2">
      <c r="A213" s="3" t="s">
        <v>42</v>
      </c>
      <c r="B213" s="3"/>
      <c r="C213" s="26" t="s">
        <v>304</v>
      </c>
      <c r="D213" s="3"/>
      <c r="E213" s="15" t="s">
        <v>305</v>
      </c>
      <c r="F213" s="3"/>
      <c r="G213" s="3"/>
      <c r="H213" s="3"/>
      <c r="I213" s="27">
        <f>0+Q213</f>
        <v>0</v>
      </c>
      <c r="O213">
        <f>0+R213</f>
        <v>0</v>
      </c>
      <c r="Q213">
        <f>0+I214+I218</f>
        <v>0</v>
      </c>
      <c r="R213">
        <f>0+O214+O218</f>
        <v>0</v>
      </c>
    </row>
    <row r="214" spans="1:18" x14ac:dyDescent="0.2">
      <c r="A214" s="12" t="s">
        <v>44</v>
      </c>
      <c r="B214" s="17" t="s">
        <v>567</v>
      </c>
      <c r="C214" s="17" t="s">
        <v>568</v>
      </c>
      <c r="D214" s="12" t="s">
        <v>46</v>
      </c>
      <c r="E214" s="18" t="s">
        <v>569</v>
      </c>
      <c r="F214" s="19" t="s">
        <v>570</v>
      </c>
      <c r="G214" s="20">
        <v>1</v>
      </c>
      <c r="H214" s="21">
        <v>0</v>
      </c>
      <c r="I214" s="21">
        <f>ROUND(ROUND(H214,2)*ROUND(G214,3),2)</f>
        <v>0</v>
      </c>
      <c r="O214">
        <f>(I214*21)/100</f>
        <v>0</v>
      </c>
      <c r="P214" t="s">
        <v>27</v>
      </c>
    </row>
    <row r="215" spans="1:18" x14ac:dyDescent="0.2">
      <c r="A215" s="22" t="s">
        <v>49</v>
      </c>
      <c r="E215" s="23" t="s">
        <v>46</v>
      </c>
    </row>
    <row r="216" spans="1:18" ht="51" x14ac:dyDescent="0.2">
      <c r="A216" s="24" t="s">
        <v>51</v>
      </c>
      <c r="E216" s="25" t="s">
        <v>571</v>
      </c>
    </row>
    <row r="217" spans="1:18" x14ac:dyDescent="0.2">
      <c r="A217" t="s">
        <v>52</v>
      </c>
      <c r="E217" s="23" t="s">
        <v>46</v>
      </c>
    </row>
    <row r="218" spans="1:18" x14ac:dyDescent="0.2">
      <c r="A218" s="12" t="s">
        <v>44</v>
      </c>
      <c r="B218" s="17" t="s">
        <v>572</v>
      </c>
      <c r="C218" s="17" t="s">
        <v>573</v>
      </c>
      <c r="D218" s="12" t="s">
        <v>46</v>
      </c>
      <c r="E218" s="18" t="s">
        <v>574</v>
      </c>
      <c r="F218" s="19" t="s">
        <v>570</v>
      </c>
      <c r="G218" s="20">
        <v>6</v>
      </c>
      <c r="H218" s="21">
        <v>0</v>
      </c>
      <c r="I218" s="21">
        <f>ROUND(ROUND(H218,2)*ROUND(G218,3),2)</f>
        <v>0</v>
      </c>
      <c r="O218">
        <f>(I218*21)/100</f>
        <v>0</v>
      </c>
      <c r="P218" t="s">
        <v>27</v>
      </c>
    </row>
    <row r="219" spans="1:18" x14ac:dyDescent="0.2">
      <c r="A219" s="22" t="s">
        <v>49</v>
      </c>
      <c r="E219" s="23" t="s">
        <v>46</v>
      </c>
    </row>
    <row r="220" spans="1:18" ht="38.25" x14ac:dyDescent="0.2">
      <c r="A220" s="24" t="s">
        <v>51</v>
      </c>
      <c r="E220" s="25" t="s">
        <v>575</v>
      </c>
    </row>
    <row r="221" spans="1:18" x14ac:dyDescent="0.2">
      <c r="A221" t="s">
        <v>52</v>
      </c>
      <c r="E221" s="23" t="s">
        <v>46</v>
      </c>
    </row>
    <row r="222" spans="1:18" ht="12.75" customHeight="1" x14ac:dyDescent="0.2">
      <c r="A222" s="3" t="s">
        <v>42</v>
      </c>
      <c r="B222" s="3"/>
      <c r="C222" s="26" t="s">
        <v>308</v>
      </c>
      <c r="D222" s="3"/>
      <c r="E222" s="15" t="s">
        <v>309</v>
      </c>
      <c r="F222" s="3"/>
      <c r="G222" s="3"/>
      <c r="H222" s="3"/>
      <c r="I222" s="27">
        <f>0+Q222</f>
        <v>0</v>
      </c>
      <c r="O222">
        <f>0+R222</f>
        <v>0</v>
      </c>
      <c r="Q222">
        <f>0+I223+I227+I231</f>
        <v>0</v>
      </c>
      <c r="R222">
        <f>0+O223+O227+O231</f>
        <v>0</v>
      </c>
    </row>
    <row r="223" spans="1:18" x14ac:dyDescent="0.2">
      <c r="A223" s="12" t="s">
        <v>44</v>
      </c>
      <c r="B223" s="17" t="s">
        <v>483</v>
      </c>
      <c r="C223" s="17" t="s">
        <v>576</v>
      </c>
      <c r="D223" s="12" t="s">
        <v>46</v>
      </c>
      <c r="E223" s="18" t="s">
        <v>577</v>
      </c>
      <c r="F223" s="19" t="s">
        <v>78</v>
      </c>
      <c r="G223" s="20">
        <v>43.12</v>
      </c>
      <c r="H223" s="21">
        <v>0</v>
      </c>
      <c r="I223" s="21">
        <f>ROUND(ROUND(H223,2)*ROUND(G223,3),2)</f>
        <v>0</v>
      </c>
      <c r="O223">
        <f>(I223*21)/100</f>
        <v>0</v>
      </c>
      <c r="P223" t="s">
        <v>27</v>
      </c>
    </row>
    <row r="224" spans="1:18" x14ac:dyDescent="0.2">
      <c r="A224" s="22" t="s">
        <v>49</v>
      </c>
      <c r="E224" s="23" t="s">
        <v>46</v>
      </c>
    </row>
    <row r="225" spans="1:18" ht="63.75" x14ac:dyDescent="0.2">
      <c r="A225" s="24" t="s">
        <v>51</v>
      </c>
      <c r="E225" s="25" t="s">
        <v>578</v>
      </c>
    </row>
    <row r="226" spans="1:18" x14ac:dyDescent="0.2">
      <c r="A226" t="s">
        <v>52</v>
      </c>
      <c r="E226" s="23" t="s">
        <v>46</v>
      </c>
    </row>
    <row r="227" spans="1:18" ht="25.5" x14ac:dyDescent="0.2">
      <c r="A227" s="12" t="s">
        <v>44</v>
      </c>
      <c r="B227" s="17" t="s">
        <v>579</v>
      </c>
      <c r="C227" s="17" t="s">
        <v>580</v>
      </c>
      <c r="D227" s="12" t="s">
        <v>46</v>
      </c>
      <c r="E227" s="18" t="s">
        <v>581</v>
      </c>
      <c r="F227" s="19" t="s">
        <v>582</v>
      </c>
      <c r="G227" s="20">
        <v>26.8</v>
      </c>
      <c r="H227" s="21">
        <v>0</v>
      </c>
      <c r="I227" s="21">
        <f>ROUND(ROUND(H227,2)*ROUND(G227,3),2)</f>
        <v>0</v>
      </c>
      <c r="O227">
        <f>(I227*21)/100</f>
        <v>0</v>
      </c>
      <c r="P227" t="s">
        <v>27</v>
      </c>
    </row>
    <row r="228" spans="1:18" x14ac:dyDescent="0.2">
      <c r="A228" s="22" t="s">
        <v>49</v>
      </c>
      <c r="E228" s="23" t="s">
        <v>46</v>
      </c>
    </row>
    <row r="229" spans="1:18" ht="38.25" x14ac:dyDescent="0.2">
      <c r="A229" s="24" t="s">
        <v>51</v>
      </c>
      <c r="E229" s="25" t="s">
        <v>583</v>
      </c>
    </row>
    <row r="230" spans="1:18" x14ac:dyDescent="0.2">
      <c r="A230" t="s">
        <v>52</v>
      </c>
      <c r="E230" s="23" t="s">
        <v>46</v>
      </c>
    </row>
    <row r="231" spans="1:18" x14ac:dyDescent="0.2">
      <c r="A231" s="12" t="s">
        <v>44</v>
      </c>
      <c r="B231" s="17" t="s">
        <v>275</v>
      </c>
      <c r="C231" s="17" t="s">
        <v>584</v>
      </c>
      <c r="D231" s="12" t="s">
        <v>46</v>
      </c>
      <c r="E231" s="18" t="s">
        <v>585</v>
      </c>
      <c r="F231" s="19" t="s">
        <v>57</v>
      </c>
      <c r="G231" s="20">
        <v>1.3</v>
      </c>
      <c r="H231" s="21">
        <v>0</v>
      </c>
      <c r="I231" s="21">
        <f>ROUND(ROUND(H231,2)*ROUND(G231,3),2)</f>
        <v>0</v>
      </c>
      <c r="O231">
        <f>(I231*21)/100</f>
        <v>0</v>
      </c>
      <c r="P231" t="s">
        <v>27</v>
      </c>
    </row>
    <row r="232" spans="1:18" x14ac:dyDescent="0.2">
      <c r="A232" s="22" t="s">
        <v>49</v>
      </c>
      <c r="E232" s="23" t="s">
        <v>46</v>
      </c>
    </row>
    <row r="233" spans="1:18" ht="51" x14ac:dyDescent="0.2">
      <c r="A233" s="24" t="s">
        <v>51</v>
      </c>
      <c r="E233" s="25" t="s">
        <v>586</v>
      </c>
    </row>
    <row r="234" spans="1:18" x14ac:dyDescent="0.2">
      <c r="A234" t="s">
        <v>52</v>
      </c>
      <c r="E234" s="23" t="s">
        <v>46</v>
      </c>
    </row>
    <row r="235" spans="1:18" ht="12.75" customHeight="1" x14ac:dyDescent="0.2">
      <c r="A235" s="3" t="s">
        <v>42</v>
      </c>
      <c r="B235" s="3"/>
      <c r="C235" s="26" t="s">
        <v>319</v>
      </c>
      <c r="D235" s="3"/>
      <c r="E235" s="15" t="s">
        <v>320</v>
      </c>
      <c r="F235" s="3"/>
      <c r="G235" s="3"/>
      <c r="H235" s="3"/>
      <c r="I235" s="27">
        <f>0+Q235</f>
        <v>0</v>
      </c>
      <c r="O235">
        <f>0+R235</f>
        <v>0</v>
      </c>
      <c r="Q235">
        <f>0+I236+I240+I244+I248+I252</f>
        <v>0</v>
      </c>
      <c r="R235">
        <f>0+O236+O240+O244+O248+O252</f>
        <v>0</v>
      </c>
    </row>
    <row r="236" spans="1:18" ht="25.5" x14ac:dyDescent="0.2">
      <c r="A236" s="12" t="s">
        <v>44</v>
      </c>
      <c r="B236" s="17" t="s">
        <v>393</v>
      </c>
      <c r="C236" s="17" t="s">
        <v>430</v>
      </c>
      <c r="D236" s="12" t="s">
        <v>46</v>
      </c>
      <c r="E236" s="18" t="s">
        <v>431</v>
      </c>
      <c r="F236" s="19" t="s">
        <v>323</v>
      </c>
      <c r="G236" s="20">
        <v>512.6</v>
      </c>
      <c r="H236" s="21">
        <v>0</v>
      </c>
      <c r="I236" s="21">
        <f>ROUND(ROUND(H236,2)*ROUND(G236,3),2)</f>
        <v>0</v>
      </c>
      <c r="O236">
        <f>(I236*21)/100</f>
        <v>0</v>
      </c>
      <c r="P236" t="s">
        <v>27</v>
      </c>
    </row>
    <row r="237" spans="1:18" x14ac:dyDescent="0.2">
      <c r="A237" s="22" t="s">
        <v>49</v>
      </c>
      <c r="E237" s="23" t="s">
        <v>46</v>
      </c>
    </row>
    <row r="238" spans="1:18" ht="38.25" x14ac:dyDescent="0.2">
      <c r="A238" s="24" t="s">
        <v>51</v>
      </c>
      <c r="E238" s="25" t="s">
        <v>587</v>
      </c>
    </row>
    <row r="239" spans="1:18" ht="127.5" x14ac:dyDescent="0.2">
      <c r="A239" t="s">
        <v>52</v>
      </c>
      <c r="E239" s="23" t="s">
        <v>325</v>
      </c>
    </row>
    <row r="240" spans="1:18" ht="25.5" x14ac:dyDescent="0.2">
      <c r="A240" s="12" t="s">
        <v>44</v>
      </c>
      <c r="B240" s="17" t="s">
        <v>588</v>
      </c>
      <c r="C240" s="17" t="s">
        <v>589</v>
      </c>
      <c r="D240" s="12" t="s">
        <v>46</v>
      </c>
      <c r="E240" s="18" t="s">
        <v>590</v>
      </c>
      <c r="F240" s="19" t="s">
        <v>323</v>
      </c>
      <c r="G240" s="20">
        <v>108.5</v>
      </c>
      <c r="H240" s="21">
        <v>0</v>
      </c>
      <c r="I240" s="21">
        <f>ROUND(ROUND(H240,2)*ROUND(G240,3),2)</f>
        <v>0</v>
      </c>
      <c r="O240">
        <f>(I240*21)/100</f>
        <v>0</v>
      </c>
      <c r="P240" t="s">
        <v>27</v>
      </c>
    </row>
    <row r="241" spans="1:16" x14ac:dyDescent="0.2">
      <c r="A241" s="22" t="s">
        <v>49</v>
      </c>
      <c r="E241" s="23" t="s">
        <v>46</v>
      </c>
    </row>
    <row r="242" spans="1:16" ht="38.25" x14ac:dyDescent="0.2">
      <c r="A242" s="24" t="s">
        <v>51</v>
      </c>
      <c r="E242" s="25" t="s">
        <v>591</v>
      </c>
    </row>
    <row r="243" spans="1:16" x14ac:dyDescent="0.2">
      <c r="A243" t="s">
        <v>52</v>
      </c>
      <c r="E243" s="23" t="s">
        <v>46</v>
      </c>
    </row>
    <row r="244" spans="1:16" ht="25.5" x14ac:dyDescent="0.2">
      <c r="A244" s="12" t="s">
        <v>44</v>
      </c>
      <c r="B244" s="17" t="s">
        <v>592</v>
      </c>
      <c r="C244" s="17" t="s">
        <v>593</v>
      </c>
      <c r="D244" s="12" t="s">
        <v>46</v>
      </c>
      <c r="E244" s="18" t="s">
        <v>594</v>
      </c>
      <c r="F244" s="19" t="s">
        <v>323</v>
      </c>
      <c r="G244" s="20">
        <v>3.22</v>
      </c>
      <c r="H244" s="21">
        <v>0</v>
      </c>
      <c r="I244" s="21">
        <f>ROUND(ROUND(H244,2)*ROUND(G244,3),2)</f>
        <v>0</v>
      </c>
      <c r="O244">
        <f>(I244*21)/100</f>
        <v>0</v>
      </c>
      <c r="P244" t="s">
        <v>27</v>
      </c>
    </row>
    <row r="245" spans="1:16" x14ac:dyDescent="0.2">
      <c r="A245" s="22" t="s">
        <v>49</v>
      </c>
      <c r="E245" s="23" t="s">
        <v>46</v>
      </c>
    </row>
    <row r="246" spans="1:16" ht="76.5" x14ac:dyDescent="0.2">
      <c r="A246" s="24" t="s">
        <v>51</v>
      </c>
      <c r="E246" s="25" t="s">
        <v>595</v>
      </c>
    </row>
    <row r="247" spans="1:16" ht="127.5" x14ac:dyDescent="0.2">
      <c r="A247" t="s">
        <v>52</v>
      </c>
      <c r="E247" s="23" t="s">
        <v>325</v>
      </c>
    </row>
    <row r="248" spans="1:16" ht="25.5" x14ac:dyDescent="0.2">
      <c r="A248" s="12" t="s">
        <v>44</v>
      </c>
      <c r="B248" s="17" t="s">
        <v>596</v>
      </c>
      <c r="C248" s="17" t="s">
        <v>597</v>
      </c>
      <c r="D248" s="12" t="s">
        <v>46</v>
      </c>
      <c r="E248" s="18" t="s">
        <v>598</v>
      </c>
      <c r="F248" s="19" t="s">
        <v>323</v>
      </c>
      <c r="G248" s="20">
        <v>362</v>
      </c>
      <c r="H248" s="21">
        <v>0</v>
      </c>
      <c r="I248" s="21">
        <f>ROUND(ROUND(H248,2)*ROUND(G248,3),2)</f>
        <v>0</v>
      </c>
      <c r="O248">
        <f>(I248*21)/100</f>
        <v>0</v>
      </c>
      <c r="P248" t="s">
        <v>27</v>
      </c>
    </row>
    <row r="249" spans="1:16" x14ac:dyDescent="0.2">
      <c r="A249" s="22" t="s">
        <v>49</v>
      </c>
      <c r="E249" s="23" t="s">
        <v>46</v>
      </c>
    </row>
    <row r="250" spans="1:16" ht="38.25" x14ac:dyDescent="0.2">
      <c r="A250" s="24" t="s">
        <v>51</v>
      </c>
      <c r="E250" s="25" t="s">
        <v>599</v>
      </c>
    </row>
    <row r="251" spans="1:16" x14ac:dyDescent="0.2">
      <c r="A251" t="s">
        <v>52</v>
      </c>
      <c r="E251" s="23" t="s">
        <v>46</v>
      </c>
    </row>
    <row r="252" spans="1:16" x14ac:dyDescent="0.2">
      <c r="A252" s="12" t="s">
        <v>44</v>
      </c>
      <c r="B252" s="17" t="s">
        <v>600</v>
      </c>
      <c r="C252" s="17" t="s">
        <v>339</v>
      </c>
      <c r="D252" s="12" t="s">
        <v>46</v>
      </c>
      <c r="E252" s="18" t="s">
        <v>340</v>
      </c>
      <c r="F252" s="19" t="s">
        <v>323</v>
      </c>
      <c r="G252" s="20">
        <v>0.48</v>
      </c>
      <c r="H252" s="21">
        <v>0</v>
      </c>
      <c r="I252" s="21">
        <f>ROUND(ROUND(H252,2)*ROUND(G252,3),2)</f>
        <v>0</v>
      </c>
      <c r="O252">
        <f>(I252*21)/100</f>
        <v>0</v>
      </c>
      <c r="P252" t="s">
        <v>27</v>
      </c>
    </row>
    <row r="253" spans="1:16" x14ac:dyDescent="0.2">
      <c r="A253" s="22" t="s">
        <v>49</v>
      </c>
      <c r="E253" s="23" t="s">
        <v>46</v>
      </c>
    </row>
    <row r="254" spans="1:16" ht="38.25" x14ac:dyDescent="0.2">
      <c r="A254" s="24" t="s">
        <v>51</v>
      </c>
      <c r="E254" s="25" t="s">
        <v>601</v>
      </c>
    </row>
    <row r="255" spans="1:16" ht="127.5" x14ac:dyDescent="0.2">
      <c r="A255" t="s">
        <v>52</v>
      </c>
      <c r="E255" s="23" t="s">
        <v>325</v>
      </c>
    </row>
  </sheetData>
  <mergeCells count="13">
    <mergeCell ref="C3:D3"/>
    <mergeCell ref="C4:D4"/>
    <mergeCell ref="C5:D5"/>
    <mergeCell ref="C6:D6"/>
    <mergeCell ref="C7:D7"/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2"/>
  <sheetViews>
    <sheetView workbookViewId="0">
      <pane ySplit="11" topLeftCell="A12" activePane="bottomLeft" state="frozen"/>
      <selection pane="bottomLeft" activeCell="A12" sqref="A1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0+O12+O61+O66+O99+O120</f>
        <v>0</v>
      </c>
      <c r="P2" t="s">
        <v>22</v>
      </c>
    </row>
    <row r="3" spans="1:18" ht="15" customHeight="1" x14ac:dyDescent="0.25">
      <c r="A3" t="s">
        <v>2</v>
      </c>
      <c r="B3" s="7" t="s">
        <v>4</v>
      </c>
      <c r="C3" s="30" t="s">
        <v>5</v>
      </c>
      <c r="D3" s="31"/>
      <c r="E3" s="8" t="s">
        <v>6</v>
      </c>
      <c r="F3" s="1"/>
      <c r="G3" s="5"/>
      <c r="H3" s="4" t="s">
        <v>607</v>
      </c>
      <c r="I3" s="28">
        <f>0+I12+I61+I66+I99+I120</f>
        <v>0</v>
      </c>
      <c r="O3" t="s">
        <v>19</v>
      </c>
      <c r="P3" t="s">
        <v>23</v>
      </c>
    </row>
    <row r="4" spans="1:18" ht="15" customHeight="1" x14ac:dyDescent="0.25">
      <c r="A4" t="s">
        <v>7</v>
      </c>
      <c r="B4" s="7" t="s">
        <v>8</v>
      </c>
      <c r="C4" s="30" t="s">
        <v>267</v>
      </c>
      <c r="D4" s="31"/>
      <c r="E4" s="8" t="s">
        <v>268</v>
      </c>
      <c r="F4" s="1"/>
      <c r="G4" s="1"/>
      <c r="H4" s="6"/>
      <c r="I4" s="6"/>
      <c r="O4" t="s">
        <v>20</v>
      </c>
      <c r="P4" t="s">
        <v>23</v>
      </c>
    </row>
    <row r="5" spans="1:18" ht="12.75" customHeight="1" x14ac:dyDescent="0.25">
      <c r="A5" t="s">
        <v>11</v>
      </c>
      <c r="B5" s="7" t="s">
        <v>8</v>
      </c>
      <c r="C5" s="30" t="s">
        <v>269</v>
      </c>
      <c r="D5" s="31"/>
      <c r="E5" s="8" t="s">
        <v>270</v>
      </c>
      <c r="F5" s="1"/>
      <c r="G5" s="1"/>
      <c r="H5" s="1"/>
      <c r="I5" s="1"/>
      <c r="O5" t="s">
        <v>20</v>
      </c>
      <c r="P5" t="s">
        <v>23</v>
      </c>
    </row>
    <row r="6" spans="1:18" ht="12.75" customHeight="1" x14ac:dyDescent="0.25">
      <c r="A6" t="s">
        <v>14</v>
      </c>
      <c r="B6" s="7" t="s">
        <v>8</v>
      </c>
      <c r="C6" s="30" t="s">
        <v>602</v>
      </c>
      <c r="D6" s="31"/>
      <c r="E6" s="8" t="s">
        <v>603</v>
      </c>
      <c r="F6" s="1"/>
      <c r="G6" s="1"/>
      <c r="H6" s="1"/>
      <c r="I6" s="1"/>
    </row>
    <row r="7" spans="1:18" ht="12.75" customHeight="1" x14ac:dyDescent="0.25">
      <c r="A7" t="s">
        <v>17</v>
      </c>
      <c r="B7" s="7" t="s">
        <v>8</v>
      </c>
      <c r="C7" s="30" t="s">
        <v>604</v>
      </c>
      <c r="D7" s="31"/>
      <c r="E7" s="8" t="s">
        <v>605</v>
      </c>
      <c r="F7" s="1"/>
      <c r="G7" s="1"/>
      <c r="H7" s="1"/>
      <c r="I7" s="1"/>
    </row>
    <row r="8" spans="1:18" ht="12.75" customHeight="1" x14ac:dyDescent="0.25">
      <c r="A8" t="s">
        <v>606</v>
      </c>
      <c r="B8" s="10" t="s">
        <v>18</v>
      </c>
      <c r="C8" s="32" t="s">
        <v>607</v>
      </c>
      <c r="D8" s="33"/>
      <c r="E8" s="11" t="s">
        <v>608</v>
      </c>
      <c r="F8" s="3"/>
      <c r="G8" s="3"/>
      <c r="H8" s="3"/>
      <c r="I8" s="3"/>
    </row>
    <row r="9" spans="1:18" ht="12.75" customHeight="1" x14ac:dyDescent="0.2">
      <c r="A9" s="29" t="s">
        <v>26</v>
      </c>
      <c r="B9" s="29" t="s">
        <v>28</v>
      </c>
      <c r="C9" s="29" t="s">
        <v>30</v>
      </c>
      <c r="D9" s="29" t="s">
        <v>31</v>
      </c>
      <c r="E9" s="29" t="s">
        <v>32</v>
      </c>
      <c r="F9" s="29" t="s">
        <v>34</v>
      </c>
      <c r="G9" s="29" t="s">
        <v>36</v>
      </c>
      <c r="H9" s="29" t="s">
        <v>37</v>
      </c>
      <c r="I9" s="29"/>
    </row>
    <row r="10" spans="1:18" ht="12.75" customHeight="1" x14ac:dyDescent="0.2">
      <c r="A10" s="29"/>
      <c r="B10" s="29"/>
      <c r="C10" s="29"/>
      <c r="D10" s="29"/>
      <c r="E10" s="29"/>
      <c r="F10" s="29"/>
      <c r="G10" s="29"/>
      <c r="H10" s="9" t="s">
        <v>38</v>
      </c>
      <c r="I10" s="9" t="s">
        <v>40</v>
      </c>
    </row>
    <row r="11" spans="1:18" ht="12.75" customHeight="1" x14ac:dyDescent="0.2">
      <c r="A11" s="9" t="s">
        <v>27</v>
      </c>
      <c r="B11" s="9" t="s">
        <v>29</v>
      </c>
      <c r="C11" s="9" t="s">
        <v>23</v>
      </c>
      <c r="D11" s="9" t="s">
        <v>21</v>
      </c>
      <c r="E11" s="9" t="s">
        <v>33</v>
      </c>
      <c r="F11" s="9" t="s">
        <v>35</v>
      </c>
      <c r="G11" s="9" t="s">
        <v>22</v>
      </c>
      <c r="H11" s="9" t="s">
        <v>39</v>
      </c>
      <c r="I11" s="9" t="s">
        <v>41</v>
      </c>
    </row>
    <row r="12" spans="1:18" ht="12.75" customHeight="1" x14ac:dyDescent="0.2">
      <c r="A12" s="13" t="s">
        <v>42</v>
      </c>
      <c r="B12" s="13"/>
      <c r="C12" s="14" t="s">
        <v>41</v>
      </c>
      <c r="D12" s="13"/>
      <c r="E12" s="15" t="s">
        <v>54</v>
      </c>
      <c r="F12" s="13"/>
      <c r="G12" s="13"/>
      <c r="H12" s="13"/>
      <c r="I12" s="16">
        <f>0+Q12</f>
        <v>0</v>
      </c>
      <c r="O12">
        <f>0+R12</f>
        <v>0</v>
      </c>
      <c r="Q12">
        <f>0+I13+I17+I21+I25+I29+I33+I37+I41+I45+I49+I53+I57</f>
        <v>0</v>
      </c>
      <c r="R12">
        <f>0+O13+O17+O21+O25+O29+O33+O37+O41+O45+O49+O53+O57</f>
        <v>0</v>
      </c>
    </row>
    <row r="13" spans="1:18" x14ac:dyDescent="0.2">
      <c r="A13" s="12" t="s">
        <v>44</v>
      </c>
      <c r="B13" s="17" t="s">
        <v>29</v>
      </c>
      <c r="C13" s="17" t="s">
        <v>609</v>
      </c>
      <c r="D13" s="12" t="s">
        <v>46</v>
      </c>
      <c r="E13" s="18" t="s">
        <v>610</v>
      </c>
      <c r="F13" s="19" t="s">
        <v>57</v>
      </c>
      <c r="G13" s="20">
        <v>8.1</v>
      </c>
      <c r="H13" s="21">
        <v>0</v>
      </c>
      <c r="I13" s="21">
        <f>ROUND(ROUND(H13,2)*ROUND(G13,3),2)</f>
        <v>0</v>
      </c>
      <c r="O13">
        <f>(I13*21)/100</f>
        <v>0</v>
      </c>
      <c r="P13" t="s">
        <v>27</v>
      </c>
    </row>
    <row r="14" spans="1:18" x14ac:dyDescent="0.2">
      <c r="A14" s="22" t="s">
        <v>49</v>
      </c>
      <c r="E14" s="23" t="s">
        <v>46</v>
      </c>
    </row>
    <row r="15" spans="1:18" ht="63.75" x14ac:dyDescent="0.2">
      <c r="A15" s="24" t="s">
        <v>51</v>
      </c>
      <c r="E15" s="25" t="s">
        <v>611</v>
      </c>
    </row>
    <row r="16" spans="1:18" ht="63.75" x14ac:dyDescent="0.2">
      <c r="A16" t="s">
        <v>52</v>
      </c>
      <c r="E16" s="23" t="s">
        <v>612</v>
      </c>
    </row>
    <row r="17" spans="1:16" ht="25.5" x14ac:dyDescent="0.2">
      <c r="A17" s="12" t="s">
        <v>44</v>
      </c>
      <c r="B17" s="17" t="s">
        <v>23</v>
      </c>
      <c r="C17" s="17" t="s">
        <v>437</v>
      </c>
      <c r="D17" s="12" t="s">
        <v>46</v>
      </c>
      <c r="E17" s="18" t="s">
        <v>438</v>
      </c>
      <c r="F17" s="19" t="s">
        <v>57</v>
      </c>
      <c r="G17" s="20">
        <v>18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27</v>
      </c>
    </row>
    <row r="18" spans="1:16" x14ac:dyDescent="0.2">
      <c r="A18" s="22" t="s">
        <v>49</v>
      </c>
      <c r="E18" s="23" t="s">
        <v>46</v>
      </c>
    </row>
    <row r="19" spans="1:16" ht="63.75" x14ac:dyDescent="0.2">
      <c r="A19" s="24" t="s">
        <v>51</v>
      </c>
      <c r="E19" s="25" t="s">
        <v>613</v>
      </c>
    </row>
    <row r="20" spans="1:16" ht="63.75" x14ac:dyDescent="0.2">
      <c r="A20" t="s">
        <v>52</v>
      </c>
      <c r="E20" s="23" t="s">
        <v>612</v>
      </c>
    </row>
    <row r="21" spans="1:16" x14ac:dyDescent="0.2">
      <c r="A21" s="12" t="s">
        <v>44</v>
      </c>
      <c r="B21" s="17" t="s">
        <v>21</v>
      </c>
      <c r="C21" s="17" t="s">
        <v>357</v>
      </c>
      <c r="D21" s="12" t="s">
        <v>46</v>
      </c>
      <c r="E21" s="18" t="s">
        <v>358</v>
      </c>
      <c r="F21" s="19" t="s">
        <v>57</v>
      </c>
      <c r="G21" s="20">
        <v>130.68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27</v>
      </c>
    </row>
    <row r="22" spans="1:16" x14ac:dyDescent="0.2">
      <c r="A22" s="22" t="s">
        <v>49</v>
      </c>
      <c r="E22" s="23" t="s">
        <v>46</v>
      </c>
    </row>
    <row r="23" spans="1:16" ht="89.25" x14ac:dyDescent="0.2">
      <c r="A23" s="24" t="s">
        <v>51</v>
      </c>
      <c r="E23" s="25" t="s">
        <v>614</v>
      </c>
    </row>
    <row r="24" spans="1:16" ht="369.75" x14ac:dyDescent="0.2">
      <c r="A24" t="s">
        <v>52</v>
      </c>
      <c r="E24" s="23" t="s">
        <v>615</v>
      </c>
    </row>
    <row r="25" spans="1:16" x14ac:dyDescent="0.2">
      <c r="A25" s="12" t="s">
        <v>44</v>
      </c>
      <c r="B25" s="17" t="s">
        <v>33</v>
      </c>
      <c r="C25" s="17" t="s">
        <v>369</v>
      </c>
      <c r="D25" s="12" t="s">
        <v>46</v>
      </c>
      <c r="E25" s="18" t="s">
        <v>370</v>
      </c>
      <c r="F25" s="19" t="s">
        <v>57</v>
      </c>
      <c r="G25" s="20">
        <v>128.68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27</v>
      </c>
    </row>
    <row r="26" spans="1:16" x14ac:dyDescent="0.2">
      <c r="A26" s="22" t="s">
        <v>49</v>
      </c>
      <c r="E26" s="23" t="s">
        <v>46</v>
      </c>
    </row>
    <row r="27" spans="1:16" ht="51" x14ac:dyDescent="0.2">
      <c r="A27" s="24" t="s">
        <v>51</v>
      </c>
      <c r="E27" s="25" t="s">
        <v>616</v>
      </c>
    </row>
    <row r="28" spans="1:16" ht="191.25" x14ac:dyDescent="0.2">
      <c r="A28" t="s">
        <v>52</v>
      </c>
      <c r="E28" s="23" t="s">
        <v>617</v>
      </c>
    </row>
    <row r="29" spans="1:16" x14ac:dyDescent="0.2">
      <c r="A29" s="12" t="s">
        <v>44</v>
      </c>
      <c r="B29" s="17" t="s">
        <v>35</v>
      </c>
      <c r="C29" s="17" t="s">
        <v>68</v>
      </c>
      <c r="D29" s="12" t="s">
        <v>46</v>
      </c>
      <c r="E29" s="18" t="s">
        <v>69</v>
      </c>
      <c r="F29" s="19" t="s">
        <v>57</v>
      </c>
      <c r="G29" s="20">
        <v>2</v>
      </c>
      <c r="H29" s="21">
        <v>0</v>
      </c>
      <c r="I29" s="21">
        <f>ROUND(ROUND(H29,2)*ROUND(G29,3),2)</f>
        <v>0</v>
      </c>
      <c r="O29">
        <f>(I29*21)/100</f>
        <v>0</v>
      </c>
      <c r="P29" t="s">
        <v>27</v>
      </c>
    </row>
    <row r="30" spans="1:16" x14ac:dyDescent="0.2">
      <c r="A30" s="22" t="s">
        <v>49</v>
      </c>
      <c r="E30" s="23" t="s">
        <v>46</v>
      </c>
    </row>
    <row r="31" spans="1:16" ht="51" x14ac:dyDescent="0.2">
      <c r="A31" s="24" t="s">
        <v>51</v>
      </c>
      <c r="E31" s="25" t="s">
        <v>618</v>
      </c>
    </row>
    <row r="32" spans="1:16" ht="229.5" x14ac:dyDescent="0.2">
      <c r="A32" t="s">
        <v>52</v>
      </c>
      <c r="E32" s="23" t="s">
        <v>619</v>
      </c>
    </row>
    <row r="33" spans="1:16" x14ac:dyDescent="0.2">
      <c r="A33" s="12" t="s">
        <v>44</v>
      </c>
      <c r="B33" s="17" t="s">
        <v>22</v>
      </c>
      <c r="C33" s="17" t="s">
        <v>379</v>
      </c>
      <c r="D33" s="12" t="s">
        <v>46</v>
      </c>
      <c r="E33" s="18" t="s">
        <v>380</v>
      </c>
      <c r="F33" s="19" t="s">
        <v>78</v>
      </c>
      <c r="G33" s="20">
        <v>198</v>
      </c>
      <c r="H33" s="21">
        <v>0</v>
      </c>
      <c r="I33" s="21">
        <f>ROUND(ROUND(H33,2)*ROUND(G33,3),2)</f>
        <v>0</v>
      </c>
      <c r="O33">
        <f>(I33*21)/100</f>
        <v>0</v>
      </c>
      <c r="P33" t="s">
        <v>27</v>
      </c>
    </row>
    <row r="34" spans="1:16" x14ac:dyDescent="0.2">
      <c r="A34" s="22" t="s">
        <v>49</v>
      </c>
      <c r="E34" s="23" t="s">
        <v>46</v>
      </c>
    </row>
    <row r="35" spans="1:16" ht="51" x14ac:dyDescent="0.2">
      <c r="A35" s="24" t="s">
        <v>51</v>
      </c>
      <c r="E35" s="25" t="s">
        <v>620</v>
      </c>
    </row>
    <row r="36" spans="1:16" ht="25.5" x14ac:dyDescent="0.2">
      <c r="A36" t="s">
        <v>52</v>
      </c>
      <c r="E36" s="23" t="s">
        <v>621</v>
      </c>
    </row>
    <row r="37" spans="1:16" x14ac:dyDescent="0.2">
      <c r="A37" s="12" t="s">
        <v>44</v>
      </c>
      <c r="B37" s="17" t="s">
        <v>75</v>
      </c>
      <c r="C37" s="17" t="s">
        <v>454</v>
      </c>
      <c r="D37" s="12" t="s">
        <v>46</v>
      </c>
      <c r="E37" s="18" t="s">
        <v>455</v>
      </c>
      <c r="F37" s="19" t="s">
        <v>78</v>
      </c>
      <c r="G37" s="20">
        <v>150</v>
      </c>
      <c r="H37" s="21">
        <v>0</v>
      </c>
      <c r="I37" s="21">
        <f>ROUND(ROUND(H37,2)*ROUND(G37,3),2)</f>
        <v>0</v>
      </c>
      <c r="O37">
        <f>(I37*21)/100</f>
        <v>0</v>
      </c>
      <c r="P37" t="s">
        <v>27</v>
      </c>
    </row>
    <row r="38" spans="1:16" x14ac:dyDescent="0.2">
      <c r="A38" s="22" t="s">
        <v>49</v>
      </c>
      <c r="E38" s="23" t="s">
        <v>46</v>
      </c>
    </row>
    <row r="39" spans="1:16" ht="51" x14ac:dyDescent="0.2">
      <c r="A39" s="24" t="s">
        <v>51</v>
      </c>
      <c r="E39" s="25" t="s">
        <v>622</v>
      </c>
    </row>
    <row r="40" spans="1:16" ht="38.25" x14ac:dyDescent="0.2">
      <c r="A40" t="s">
        <v>52</v>
      </c>
      <c r="E40" s="23" t="s">
        <v>623</v>
      </c>
    </row>
    <row r="41" spans="1:16" x14ac:dyDescent="0.2">
      <c r="A41" s="12" t="s">
        <v>44</v>
      </c>
      <c r="B41" s="17" t="s">
        <v>81</v>
      </c>
      <c r="C41" s="17" t="s">
        <v>624</v>
      </c>
      <c r="D41" s="12" t="s">
        <v>46</v>
      </c>
      <c r="E41" s="18" t="s">
        <v>625</v>
      </c>
      <c r="F41" s="19" t="s">
        <v>78</v>
      </c>
      <c r="G41" s="20">
        <v>150</v>
      </c>
      <c r="H41" s="21">
        <v>0</v>
      </c>
      <c r="I41" s="21">
        <f>ROUND(ROUND(H41,2)*ROUND(G41,3),2)</f>
        <v>0</v>
      </c>
      <c r="O41">
        <f>(I41*21)/100</f>
        <v>0</v>
      </c>
      <c r="P41" t="s">
        <v>27</v>
      </c>
    </row>
    <row r="42" spans="1:16" x14ac:dyDescent="0.2">
      <c r="A42" s="22" t="s">
        <v>49</v>
      </c>
      <c r="E42" s="23" t="s">
        <v>46</v>
      </c>
    </row>
    <row r="43" spans="1:16" ht="51" x14ac:dyDescent="0.2">
      <c r="A43" s="24" t="s">
        <v>51</v>
      </c>
      <c r="E43" s="25" t="s">
        <v>626</v>
      </c>
    </row>
    <row r="44" spans="1:16" ht="25.5" x14ac:dyDescent="0.2">
      <c r="A44" t="s">
        <v>52</v>
      </c>
      <c r="E44" s="23" t="s">
        <v>627</v>
      </c>
    </row>
    <row r="45" spans="1:16" x14ac:dyDescent="0.2">
      <c r="A45" s="12" t="s">
        <v>44</v>
      </c>
      <c r="B45" s="17" t="s">
        <v>39</v>
      </c>
      <c r="C45" s="17" t="s">
        <v>459</v>
      </c>
      <c r="D45" s="12" t="s">
        <v>46</v>
      </c>
      <c r="E45" s="18" t="s">
        <v>460</v>
      </c>
      <c r="F45" s="19" t="s">
        <v>78</v>
      </c>
      <c r="G45" s="20">
        <v>150</v>
      </c>
      <c r="H45" s="21">
        <v>0</v>
      </c>
      <c r="I45" s="21">
        <f>ROUND(ROUND(H45,2)*ROUND(G45,3),2)</f>
        <v>0</v>
      </c>
      <c r="O45">
        <f>(I45*21)/100</f>
        <v>0</v>
      </c>
      <c r="P45" t="s">
        <v>27</v>
      </c>
    </row>
    <row r="46" spans="1:16" x14ac:dyDescent="0.2">
      <c r="A46" s="22" t="s">
        <v>49</v>
      </c>
      <c r="E46" s="23" t="s">
        <v>46</v>
      </c>
    </row>
    <row r="47" spans="1:16" ht="51" x14ac:dyDescent="0.2">
      <c r="A47" s="24" t="s">
        <v>51</v>
      </c>
      <c r="E47" s="25" t="s">
        <v>626</v>
      </c>
    </row>
    <row r="48" spans="1:16" ht="38.25" x14ac:dyDescent="0.2">
      <c r="A48" t="s">
        <v>52</v>
      </c>
      <c r="E48" s="23" t="s">
        <v>628</v>
      </c>
    </row>
    <row r="49" spans="1:18" x14ac:dyDescent="0.2">
      <c r="A49" s="12" t="s">
        <v>44</v>
      </c>
      <c r="B49" s="17" t="s">
        <v>41</v>
      </c>
      <c r="C49" s="17" t="s">
        <v>461</v>
      </c>
      <c r="D49" s="12" t="s">
        <v>46</v>
      </c>
      <c r="E49" s="18" t="s">
        <v>462</v>
      </c>
      <c r="F49" s="19" t="s">
        <v>57</v>
      </c>
      <c r="G49" s="20">
        <v>1.5</v>
      </c>
      <c r="H49" s="21">
        <v>0</v>
      </c>
      <c r="I49" s="21">
        <f>ROUND(ROUND(H49,2)*ROUND(G49,3),2)</f>
        <v>0</v>
      </c>
      <c r="O49">
        <f>(I49*21)/100</f>
        <v>0</v>
      </c>
      <c r="P49" t="s">
        <v>27</v>
      </c>
    </row>
    <row r="50" spans="1:18" x14ac:dyDescent="0.2">
      <c r="A50" s="22" t="s">
        <v>49</v>
      </c>
      <c r="E50" s="23" t="s">
        <v>46</v>
      </c>
    </row>
    <row r="51" spans="1:18" ht="63.75" x14ac:dyDescent="0.2">
      <c r="A51" s="24" t="s">
        <v>51</v>
      </c>
      <c r="E51" s="25" t="s">
        <v>629</v>
      </c>
    </row>
    <row r="52" spans="1:18" ht="38.25" x14ac:dyDescent="0.2">
      <c r="A52" t="s">
        <v>52</v>
      </c>
      <c r="E52" s="23" t="s">
        <v>630</v>
      </c>
    </row>
    <row r="53" spans="1:18" x14ac:dyDescent="0.2">
      <c r="A53" s="12" t="s">
        <v>44</v>
      </c>
      <c r="B53" s="17" t="s">
        <v>165</v>
      </c>
      <c r="C53" s="17" t="s">
        <v>631</v>
      </c>
      <c r="D53" s="12" t="s">
        <v>46</v>
      </c>
      <c r="E53" s="18" t="s">
        <v>574</v>
      </c>
      <c r="F53" s="19" t="s">
        <v>93</v>
      </c>
      <c r="G53" s="20">
        <v>3</v>
      </c>
      <c r="H53" s="21">
        <v>0</v>
      </c>
      <c r="I53" s="21">
        <f>ROUND(ROUND(H53,2)*ROUND(G53,3),2)</f>
        <v>0</v>
      </c>
      <c r="O53">
        <f>(I53*21)/100</f>
        <v>0</v>
      </c>
      <c r="P53" t="s">
        <v>27</v>
      </c>
    </row>
    <row r="54" spans="1:18" x14ac:dyDescent="0.2">
      <c r="A54" s="22" t="s">
        <v>49</v>
      </c>
      <c r="E54" s="23" t="s">
        <v>46</v>
      </c>
    </row>
    <row r="55" spans="1:18" x14ac:dyDescent="0.2">
      <c r="A55" s="24" t="s">
        <v>51</v>
      </c>
      <c r="E55" s="25" t="s">
        <v>632</v>
      </c>
    </row>
    <row r="56" spans="1:18" x14ac:dyDescent="0.2">
      <c r="A56" t="s">
        <v>52</v>
      </c>
      <c r="E56" s="23" t="s">
        <v>633</v>
      </c>
    </row>
    <row r="57" spans="1:18" ht="25.5" x14ac:dyDescent="0.2">
      <c r="A57" s="12" t="s">
        <v>44</v>
      </c>
      <c r="B57" s="17" t="s">
        <v>169</v>
      </c>
      <c r="C57" s="17" t="s">
        <v>634</v>
      </c>
      <c r="D57" s="12" t="s">
        <v>46</v>
      </c>
      <c r="E57" s="18" t="s">
        <v>635</v>
      </c>
      <c r="F57" s="19" t="s">
        <v>57</v>
      </c>
      <c r="G57" s="20">
        <v>15</v>
      </c>
      <c r="H57" s="21">
        <v>0</v>
      </c>
      <c r="I57" s="21">
        <f>ROUND(ROUND(H57,2)*ROUND(G57,3),2)</f>
        <v>0</v>
      </c>
      <c r="O57">
        <f>(I57*21)/100</f>
        <v>0</v>
      </c>
      <c r="P57" t="s">
        <v>27</v>
      </c>
    </row>
    <row r="58" spans="1:18" x14ac:dyDescent="0.2">
      <c r="A58" s="22" t="s">
        <v>49</v>
      </c>
      <c r="E58" s="23" t="s">
        <v>46</v>
      </c>
    </row>
    <row r="59" spans="1:18" ht="51" x14ac:dyDescent="0.2">
      <c r="A59" s="24" t="s">
        <v>51</v>
      </c>
      <c r="E59" s="25" t="s">
        <v>636</v>
      </c>
    </row>
    <row r="60" spans="1:18" x14ac:dyDescent="0.2">
      <c r="A60" t="s">
        <v>52</v>
      </c>
      <c r="E60" s="23" t="s">
        <v>637</v>
      </c>
    </row>
    <row r="61" spans="1:18" ht="12.75" customHeight="1" x14ac:dyDescent="0.2">
      <c r="A61" s="3" t="s">
        <v>42</v>
      </c>
      <c r="B61" s="3"/>
      <c r="C61" s="26" t="s">
        <v>137</v>
      </c>
      <c r="D61" s="3"/>
      <c r="E61" s="15" t="s">
        <v>382</v>
      </c>
      <c r="F61" s="3"/>
      <c r="G61" s="3"/>
      <c r="H61" s="3"/>
      <c r="I61" s="27">
        <f>0+Q61</f>
        <v>0</v>
      </c>
      <c r="O61">
        <f>0+R61</f>
        <v>0</v>
      </c>
      <c r="Q61">
        <f>0+I62</f>
        <v>0</v>
      </c>
      <c r="R61">
        <f>0+O62</f>
        <v>0</v>
      </c>
    </row>
    <row r="62" spans="1:18" x14ac:dyDescent="0.2">
      <c r="A62" s="12" t="s">
        <v>44</v>
      </c>
      <c r="B62" s="17" t="s">
        <v>97</v>
      </c>
      <c r="C62" s="17" t="s">
        <v>638</v>
      </c>
      <c r="D62" s="12" t="s">
        <v>46</v>
      </c>
      <c r="E62" s="18" t="s">
        <v>639</v>
      </c>
      <c r="F62" s="19" t="s">
        <v>78</v>
      </c>
      <c r="G62" s="20">
        <v>257.39999999999998</v>
      </c>
      <c r="H62" s="21">
        <v>0</v>
      </c>
      <c r="I62" s="21">
        <f>ROUND(ROUND(H62,2)*ROUND(G62,3),2)</f>
        <v>0</v>
      </c>
      <c r="O62">
        <f>(I62*21)/100</f>
        <v>0</v>
      </c>
      <c r="P62" t="s">
        <v>27</v>
      </c>
    </row>
    <row r="63" spans="1:18" x14ac:dyDescent="0.2">
      <c r="A63" s="22" t="s">
        <v>49</v>
      </c>
      <c r="E63" s="23" t="s">
        <v>46</v>
      </c>
    </row>
    <row r="64" spans="1:18" ht="51" x14ac:dyDescent="0.2">
      <c r="A64" s="24" t="s">
        <v>51</v>
      </c>
      <c r="E64" s="25" t="s">
        <v>640</v>
      </c>
    </row>
    <row r="65" spans="1:18" ht="102" x14ac:dyDescent="0.2">
      <c r="A65" t="s">
        <v>52</v>
      </c>
      <c r="E65" s="23" t="s">
        <v>641</v>
      </c>
    </row>
    <row r="66" spans="1:18" ht="12.75" customHeight="1" x14ac:dyDescent="0.2">
      <c r="A66" s="3" t="s">
        <v>42</v>
      </c>
      <c r="B66" s="3"/>
      <c r="C66" s="26" t="s">
        <v>483</v>
      </c>
      <c r="D66" s="3"/>
      <c r="E66" s="15" t="s">
        <v>484</v>
      </c>
      <c r="F66" s="3"/>
      <c r="G66" s="3"/>
      <c r="H66" s="3"/>
      <c r="I66" s="27">
        <f>0+Q66</f>
        <v>0</v>
      </c>
      <c r="O66">
        <f>0+R66</f>
        <v>0</v>
      </c>
      <c r="Q66">
        <f>0+I67+I71+I75+I79+I83+I87+I91+I95</f>
        <v>0</v>
      </c>
      <c r="R66">
        <f>0+O67+O71+O75+O79+O83+O87+O91+O95</f>
        <v>0</v>
      </c>
    </row>
    <row r="67" spans="1:18" x14ac:dyDescent="0.2">
      <c r="A67" s="12" t="s">
        <v>44</v>
      </c>
      <c r="B67" s="17" t="s">
        <v>104</v>
      </c>
      <c r="C67" s="17" t="s">
        <v>642</v>
      </c>
      <c r="D67" s="12" t="s">
        <v>46</v>
      </c>
      <c r="E67" s="18" t="s">
        <v>516</v>
      </c>
      <c r="F67" s="19" t="s">
        <v>78</v>
      </c>
      <c r="G67" s="20">
        <v>185.4</v>
      </c>
      <c r="H67" s="21">
        <v>0</v>
      </c>
      <c r="I67" s="21">
        <f>ROUND(ROUND(H67,2)*ROUND(G67,3),2)</f>
        <v>0</v>
      </c>
      <c r="O67">
        <f>(I67*21)/100</f>
        <v>0</v>
      </c>
      <c r="P67" t="s">
        <v>27</v>
      </c>
    </row>
    <row r="68" spans="1:18" x14ac:dyDescent="0.2">
      <c r="A68" s="22" t="s">
        <v>49</v>
      </c>
      <c r="E68" s="23" t="s">
        <v>46</v>
      </c>
    </row>
    <row r="69" spans="1:18" ht="76.5" x14ac:dyDescent="0.2">
      <c r="A69" s="24" t="s">
        <v>51</v>
      </c>
      <c r="E69" s="25" t="s">
        <v>643</v>
      </c>
    </row>
    <row r="70" spans="1:18" ht="140.25" x14ac:dyDescent="0.2">
      <c r="A70" t="s">
        <v>52</v>
      </c>
      <c r="E70" s="23" t="s">
        <v>644</v>
      </c>
    </row>
    <row r="71" spans="1:18" x14ac:dyDescent="0.2">
      <c r="A71" s="12" t="s">
        <v>44</v>
      </c>
      <c r="B71" s="17" t="s">
        <v>108</v>
      </c>
      <c r="C71" s="17" t="s">
        <v>491</v>
      </c>
      <c r="D71" s="12" t="s">
        <v>46</v>
      </c>
      <c r="E71" s="18" t="s">
        <v>492</v>
      </c>
      <c r="F71" s="19" t="s">
        <v>78</v>
      </c>
      <c r="G71" s="20">
        <v>190.8</v>
      </c>
      <c r="H71" s="21">
        <v>0</v>
      </c>
      <c r="I71" s="21">
        <f>ROUND(ROUND(H71,2)*ROUND(G71,3),2)</f>
        <v>0</v>
      </c>
      <c r="O71">
        <f>(I71*21)/100</f>
        <v>0</v>
      </c>
      <c r="P71" t="s">
        <v>27</v>
      </c>
    </row>
    <row r="72" spans="1:18" x14ac:dyDescent="0.2">
      <c r="A72" s="22" t="s">
        <v>49</v>
      </c>
      <c r="E72" s="23" t="s">
        <v>46</v>
      </c>
    </row>
    <row r="73" spans="1:18" ht="63.75" x14ac:dyDescent="0.2">
      <c r="A73" s="24" t="s">
        <v>51</v>
      </c>
      <c r="E73" s="25" t="s">
        <v>645</v>
      </c>
    </row>
    <row r="74" spans="1:18" ht="51" x14ac:dyDescent="0.2">
      <c r="A74" t="s">
        <v>52</v>
      </c>
      <c r="E74" s="23" t="s">
        <v>646</v>
      </c>
    </row>
    <row r="75" spans="1:18" x14ac:dyDescent="0.2">
      <c r="A75" s="12" t="s">
        <v>44</v>
      </c>
      <c r="B75" s="17" t="s">
        <v>113</v>
      </c>
      <c r="C75" s="17" t="s">
        <v>647</v>
      </c>
      <c r="D75" s="12" t="s">
        <v>46</v>
      </c>
      <c r="E75" s="18" t="s">
        <v>648</v>
      </c>
      <c r="F75" s="19" t="s">
        <v>78</v>
      </c>
      <c r="G75" s="20">
        <v>198</v>
      </c>
      <c r="H75" s="21">
        <v>0</v>
      </c>
      <c r="I75" s="21">
        <f>ROUND(ROUND(H75,2)*ROUND(G75,3),2)</f>
        <v>0</v>
      </c>
      <c r="O75">
        <f>(I75*21)/100</f>
        <v>0</v>
      </c>
      <c r="P75" t="s">
        <v>27</v>
      </c>
    </row>
    <row r="76" spans="1:18" x14ac:dyDescent="0.2">
      <c r="A76" s="22" t="s">
        <v>49</v>
      </c>
      <c r="E76" s="23" t="s">
        <v>46</v>
      </c>
    </row>
    <row r="77" spans="1:18" ht="63.75" x14ac:dyDescent="0.2">
      <c r="A77" s="24" t="s">
        <v>51</v>
      </c>
      <c r="E77" s="25" t="s">
        <v>649</v>
      </c>
    </row>
    <row r="78" spans="1:18" ht="51" x14ac:dyDescent="0.2">
      <c r="A78" t="s">
        <v>52</v>
      </c>
      <c r="E78" s="23" t="s">
        <v>646</v>
      </c>
    </row>
    <row r="79" spans="1:18" x14ac:dyDescent="0.2">
      <c r="A79" s="12" t="s">
        <v>44</v>
      </c>
      <c r="B79" s="17" t="s">
        <v>116</v>
      </c>
      <c r="C79" s="17" t="s">
        <v>494</v>
      </c>
      <c r="D79" s="12" t="s">
        <v>46</v>
      </c>
      <c r="E79" s="18" t="s">
        <v>495</v>
      </c>
      <c r="F79" s="19" t="s">
        <v>78</v>
      </c>
      <c r="G79" s="20">
        <v>198</v>
      </c>
      <c r="H79" s="21">
        <v>0</v>
      </c>
      <c r="I79" s="21">
        <f>ROUND(ROUND(H79,2)*ROUND(G79,3),2)</f>
        <v>0</v>
      </c>
      <c r="O79">
        <f>(I79*21)/100</f>
        <v>0</v>
      </c>
      <c r="P79" t="s">
        <v>27</v>
      </c>
    </row>
    <row r="80" spans="1:18" x14ac:dyDescent="0.2">
      <c r="A80" s="22" t="s">
        <v>49</v>
      </c>
      <c r="E80" s="23" t="s">
        <v>46</v>
      </c>
    </row>
    <row r="81" spans="1:16" ht="51" x14ac:dyDescent="0.2">
      <c r="A81" s="24" t="s">
        <v>51</v>
      </c>
      <c r="E81" s="25" t="s">
        <v>650</v>
      </c>
    </row>
    <row r="82" spans="1:16" ht="51" x14ac:dyDescent="0.2">
      <c r="A82" t="s">
        <v>52</v>
      </c>
      <c r="E82" s="23" t="s">
        <v>646</v>
      </c>
    </row>
    <row r="83" spans="1:16" x14ac:dyDescent="0.2">
      <c r="A83" s="12" t="s">
        <v>44</v>
      </c>
      <c r="B83" s="17" t="s">
        <v>120</v>
      </c>
      <c r="C83" s="17" t="s">
        <v>651</v>
      </c>
      <c r="D83" s="12" t="s">
        <v>46</v>
      </c>
      <c r="E83" s="18" t="s">
        <v>652</v>
      </c>
      <c r="F83" s="19" t="s">
        <v>78</v>
      </c>
      <c r="G83" s="20">
        <v>36</v>
      </c>
      <c r="H83" s="21">
        <v>0</v>
      </c>
      <c r="I83" s="21">
        <f>ROUND(ROUND(H83,2)*ROUND(G83,3),2)</f>
        <v>0</v>
      </c>
      <c r="O83">
        <f>(I83*21)/100</f>
        <v>0</v>
      </c>
      <c r="P83" t="s">
        <v>27</v>
      </c>
    </row>
    <row r="84" spans="1:16" x14ac:dyDescent="0.2">
      <c r="A84" s="22" t="s">
        <v>49</v>
      </c>
      <c r="E84" s="23" t="s">
        <v>46</v>
      </c>
    </row>
    <row r="85" spans="1:16" ht="51" x14ac:dyDescent="0.2">
      <c r="A85" s="24" t="s">
        <v>51</v>
      </c>
      <c r="E85" s="25" t="s">
        <v>653</v>
      </c>
    </row>
    <row r="86" spans="1:16" ht="38.25" x14ac:dyDescent="0.2">
      <c r="A86" t="s">
        <v>52</v>
      </c>
      <c r="E86" s="23" t="s">
        <v>654</v>
      </c>
    </row>
    <row r="87" spans="1:16" x14ac:dyDescent="0.2">
      <c r="A87" s="12" t="s">
        <v>44</v>
      </c>
      <c r="B87" s="17" t="s">
        <v>123</v>
      </c>
      <c r="C87" s="17" t="s">
        <v>655</v>
      </c>
      <c r="D87" s="12" t="s">
        <v>46</v>
      </c>
      <c r="E87" s="18" t="s">
        <v>656</v>
      </c>
      <c r="F87" s="19" t="s">
        <v>78</v>
      </c>
      <c r="G87" s="20">
        <v>190.8</v>
      </c>
      <c r="H87" s="21">
        <v>0</v>
      </c>
      <c r="I87" s="21">
        <f>ROUND(ROUND(H87,2)*ROUND(G87,3),2)</f>
        <v>0</v>
      </c>
      <c r="O87">
        <f>(I87*21)/100</f>
        <v>0</v>
      </c>
      <c r="P87" t="s">
        <v>27</v>
      </c>
    </row>
    <row r="88" spans="1:16" x14ac:dyDescent="0.2">
      <c r="A88" s="22" t="s">
        <v>49</v>
      </c>
      <c r="E88" s="23" t="s">
        <v>46</v>
      </c>
    </row>
    <row r="89" spans="1:16" ht="63.75" x14ac:dyDescent="0.2">
      <c r="A89" s="24" t="s">
        <v>51</v>
      </c>
      <c r="E89" s="25" t="s">
        <v>657</v>
      </c>
    </row>
    <row r="90" spans="1:16" ht="51" x14ac:dyDescent="0.2">
      <c r="A90" t="s">
        <v>52</v>
      </c>
      <c r="E90" s="23" t="s">
        <v>658</v>
      </c>
    </row>
    <row r="91" spans="1:16" x14ac:dyDescent="0.2">
      <c r="A91" s="12" t="s">
        <v>44</v>
      </c>
      <c r="B91" s="17" t="s">
        <v>127</v>
      </c>
      <c r="C91" s="17" t="s">
        <v>503</v>
      </c>
      <c r="D91" s="12" t="s">
        <v>46</v>
      </c>
      <c r="E91" s="18" t="s">
        <v>504</v>
      </c>
      <c r="F91" s="19" t="s">
        <v>78</v>
      </c>
      <c r="G91" s="20">
        <v>185.4</v>
      </c>
      <c r="H91" s="21">
        <v>0</v>
      </c>
      <c r="I91" s="21">
        <f>ROUND(ROUND(H91,2)*ROUND(G91,3),2)</f>
        <v>0</v>
      </c>
      <c r="O91">
        <f>(I91*21)/100</f>
        <v>0</v>
      </c>
      <c r="P91" t="s">
        <v>27</v>
      </c>
    </row>
    <row r="92" spans="1:16" x14ac:dyDescent="0.2">
      <c r="A92" s="22" t="s">
        <v>49</v>
      </c>
      <c r="E92" s="23" t="s">
        <v>46</v>
      </c>
    </row>
    <row r="93" spans="1:16" ht="63.75" x14ac:dyDescent="0.2">
      <c r="A93" s="24" t="s">
        <v>51</v>
      </c>
      <c r="E93" s="25" t="s">
        <v>659</v>
      </c>
    </row>
    <row r="94" spans="1:16" ht="51" x14ac:dyDescent="0.2">
      <c r="A94" t="s">
        <v>52</v>
      </c>
      <c r="E94" s="23" t="s">
        <v>658</v>
      </c>
    </row>
    <row r="95" spans="1:16" x14ac:dyDescent="0.2">
      <c r="A95" s="12" t="s">
        <v>44</v>
      </c>
      <c r="B95" s="17" t="s">
        <v>133</v>
      </c>
      <c r="C95" s="17" t="s">
        <v>509</v>
      </c>
      <c r="D95" s="12" t="s">
        <v>46</v>
      </c>
      <c r="E95" s="18" t="s">
        <v>510</v>
      </c>
      <c r="F95" s="19" t="s">
        <v>78</v>
      </c>
      <c r="G95" s="20">
        <v>180</v>
      </c>
      <c r="H95" s="21">
        <v>0</v>
      </c>
      <c r="I95" s="21">
        <f>ROUND(ROUND(H95,2)*ROUND(G95,3),2)</f>
        <v>0</v>
      </c>
      <c r="O95">
        <f>(I95*21)/100</f>
        <v>0</v>
      </c>
      <c r="P95" t="s">
        <v>27</v>
      </c>
    </row>
    <row r="96" spans="1:16" x14ac:dyDescent="0.2">
      <c r="A96" s="22" t="s">
        <v>49</v>
      </c>
      <c r="E96" s="23" t="s">
        <v>46</v>
      </c>
    </row>
    <row r="97" spans="1:18" ht="76.5" x14ac:dyDescent="0.2">
      <c r="A97" s="24" t="s">
        <v>51</v>
      </c>
      <c r="E97" s="25" t="s">
        <v>660</v>
      </c>
    </row>
    <row r="98" spans="1:18" ht="140.25" x14ac:dyDescent="0.2">
      <c r="A98" t="s">
        <v>52</v>
      </c>
      <c r="E98" s="23" t="s">
        <v>644</v>
      </c>
    </row>
    <row r="99" spans="1:18" ht="12.75" customHeight="1" x14ac:dyDescent="0.2">
      <c r="A99" s="3" t="s">
        <v>42</v>
      </c>
      <c r="B99" s="3"/>
      <c r="C99" s="26" t="s">
        <v>348</v>
      </c>
      <c r="D99" s="3"/>
      <c r="E99" s="15" t="s">
        <v>349</v>
      </c>
      <c r="F99" s="3"/>
      <c r="G99" s="3"/>
      <c r="H99" s="3"/>
      <c r="I99" s="27">
        <f>0+Q99</f>
        <v>0</v>
      </c>
      <c r="O99">
        <f>0+R99</f>
        <v>0</v>
      </c>
      <c r="Q99">
        <f>0+I100+I104+I108+I112+I116</f>
        <v>0</v>
      </c>
      <c r="R99">
        <f>0+O100+O104+O108+O112+O116</f>
        <v>0</v>
      </c>
    </row>
    <row r="100" spans="1:18" x14ac:dyDescent="0.2">
      <c r="A100" s="12" t="s">
        <v>44</v>
      </c>
      <c r="B100" s="17" t="s">
        <v>137</v>
      </c>
      <c r="C100" s="17" t="s">
        <v>558</v>
      </c>
      <c r="D100" s="12" t="s">
        <v>46</v>
      </c>
      <c r="E100" s="18" t="s">
        <v>559</v>
      </c>
      <c r="F100" s="19" t="s">
        <v>65</v>
      </c>
      <c r="G100" s="20">
        <v>8</v>
      </c>
      <c r="H100" s="21">
        <v>0</v>
      </c>
      <c r="I100" s="21">
        <f>ROUND(ROUND(H100,2)*ROUND(G100,3),2)</f>
        <v>0</v>
      </c>
      <c r="O100">
        <f>(I100*21)/100</f>
        <v>0</v>
      </c>
      <c r="P100" t="s">
        <v>27</v>
      </c>
    </row>
    <row r="101" spans="1:18" x14ac:dyDescent="0.2">
      <c r="A101" s="22" t="s">
        <v>49</v>
      </c>
      <c r="E101" s="23" t="s">
        <v>46</v>
      </c>
    </row>
    <row r="102" spans="1:18" ht="51" x14ac:dyDescent="0.2">
      <c r="A102" s="24" t="s">
        <v>51</v>
      </c>
      <c r="E102" s="25" t="s">
        <v>661</v>
      </c>
    </row>
    <row r="103" spans="1:18" ht="25.5" x14ac:dyDescent="0.2">
      <c r="A103" t="s">
        <v>52</v>
      </c>
      <c r="E103" s="23" t="s">
        <v>662</v>
      </c>
    </row>
    <row r="104" spans="1:18" x14ac:dyDescent="0.2">
      <c r="A104" s="12" t="s">
        <v>44</v>
      </c>
      <c r="B104" s="17" t="s">
        <v>141</v>
      </c>
      <c r="C104" s="17" t="s">
        <v>663</v>
      </c>
      <c r="D104" s="12" t="s">
        <v>46</v>
      </c>
      <c r="E104" s="18" t="s">
        <v>664</v>
      </c>
      <c r="F104" s="19" t="s">
        <v>65</v>
      </c>
      <c r="G104" s="20">
        <v>8</v>
      </c>
      <c r="H104" s="21">
        <v>0</v>
      </c>
      <c r="I104" s="21">
        <f>ROUND(ROUND(H104,2)*ROUND(G104,3),2)</f>
        <v>0</v>
      </c>
      <c r="O104">
        <f>(I104*21)/100</f>
        <v>0</v>
      </c>
      <c r="P104" t="s">
        <v>27</v>
      </c>
    </row>
    <row r="105" spans="1:18" x14ac:dyDescent="0.2">
      <c r="A105" s="22" t="s">
        <v>49</v>
      </c>
      <c r="E105" s="23" t="s">
        <v>46</v>
      </c>
    </row>
    <row r="106" spans="1:18" ht="51" x14ac:dyDescent="0.2">
      <c r="A106" s="24" t="s">
        <v>51</v>
      </c>
      <c r="E106" s="25" t="s">
        <v>665</v>
      </c>
    </row>
    <row r="107" spans="1:18" ht="38.25" x14ac:dyDescent="0.2">
      <c r="A107" t="s">
        <v>52</v>
      </c>
      <c r="E107" s="23" t="s">
        <v>666</v>
      </c>
    </row>
    <row r="108" spans="1:18" x14ac:dyDescent="0.2">
      <c r="A108" s="12" t="s">
        <v>44</v>
      </c>
      <c r="B108" s="17" t="s">
        <v>145</v>
      </c>
      <c r="C108" s="17" t="s">
        <v>584</v>
      </c>
      <c r="D108" s="12" t="s">
        <v>46</v>
      </c>
      <c r="E108" s="18" t="s">
        <v>585</v>
      </c>
      <c r="F108" s="19" t="s">
        <v>57</v>
      </c>
      <c r="G108" s="20">
        <v>1.8</v>
      </c>
      <c r="H108" s="21">
        <v>0</v>
      </c>
      <c r="I108" s="21">
        <f>ROUND(ROUND(H108,2)*ROUND(G108,3),2)</f>
        <v>0</v>
      </c>
      <c r="O108">
        <f>(I108*21)/100</f>
        <v>0</v>
      </c>
      <c r="P108" t="s">
        <v>27</v>
      </c>
    </row>
    <row r="109" spans="1:18" x14ac:dyDescent="0.2">
      <c r="A109" s="22" t="s">
        <v>49</v>
      </c>
      <c r="E109" s="23" t="s">
        <v>46</v>
      </c>
    </row>
    <row r="110" spans="1:18" ht="38.25" x14ac:dyDescent="0.2">
      <c r="A110" s="24" t="s">
        <v>51</v>
      </c>
      <c r="E110" s="25" t="s">
        <v>667</v>
      </c>
    </row>
    <row r="111" spans="1:18" ht="114.75" x14ac:dyDescent="0.2">
      <c r="A111" t="s">
        <v>52</v>
      </c>
      <c r="E111" s="23" t="s">
        <v>668</v>
      </c>
    </row>
    <row r="112" spans="1:18" x14ac:dyDescent="0.2">
      <c r="A112" s="12" t="s">
        <v>44</v>
      </c>
      <c r="B112" s="17" t="s">
        <v>149</v>
      </c>
      <c r="C112" s="17" t="s">
        <v>669</v>
      </c>
      <c r="D112" s="12" t="s">
        <v>46</v>
      </c>
      <c r="E112" s="18" t="s">
        <v>670</v>
      </c>
      <c r="F112" s="19" t="s">
        <v>57</v>
      </c>
      <c r="G112" s="20">
        <v>1</v>
      </c>
      <c r="H112" s="21">
        <v>0</v>
      </c>
      <c r="I112" s="21">
        <f>ROUND(ROUND(H112,2)*ROUND(G112,3),2)</f>
        <v>0</v>
      </c>
      <c r="O112">
        <f>(I112*21)/100</f>
        <v>0</v>
      </c>
      <c r="P112" t="s">
        <v>27</v>
      </c>
    </row>
    <row r="113" spans="1:18" x14ac:dyDescent="0.2">
      <c r="A113" s="22" t="s">
        <v>49</v>
      </c>
      <c r="E113" s="23" t="s">
        <v>46</v>
      </c>
    </row>
    <row r="114" spans="1:18" ht="38.25" x14ac:dyDescent="0.2">
      <c r="A114" s="24" t="s">
        <v>51</v>
      </c>
      <c r="E114" s="25" t="s">
        <v>671</v>
      </c>
    </row>
    <row r="115" spans="1:18" ht="114.75" x14ac:dyDescent="0.2">
      <c r="A115" t="s">
        <v>52</v>
      </c>
      <c r="E115" s="23" t="s">
        <v>668</v>
      </c>
    </row>
    <row r="116" spans="1:18" x14ac:dyDescent="0.2">
      <c r="A116" s="12" t="s">
        <v>44</v>
      </c>
      <c r="B116" s="17" t="s">
        <v>173</v>
      </c>
      <c r="C116" s="17" t="s">
        <v>672</v>
      </c>
      <c r="D116" s="12" t="s">
        <v>46</v>
      </c>
      <c r="E116" s="18" t="s">
        <v>673</v>
      </c>
      <c r="F116" s="19" t="s">
        <v>48</v>
      </c>
      <c r="G116" s="20">
        <v>1</v>
      </c>
      <c r="H116" s="21">
        <v>0</v>
      </c>
      <c r="I116" s="21">
        <f>ROUND(ROUND(H116,2)*ROUND(G116,3),2)</f>
        <v>0</v>
      </c>
      <c r="O116">
        <f>(I116*21)/100</f>
        <v>0</v>
      </c>
      <c r="P116" t="s">
        <v>27</v>
      </c>
    </row>
    <row r="117" spans="1:18" x14ac:dyDescent="0.2">
      <c r="A117" s="22" t="s">
        <v>49</v>
      </c>
      <c r="E117" s="23" t="s">
        <v>46</v>
      </c>
    </row>
    <row r="118" spans="1:18" ht="51" x14ac:dyDescent="0.2">
      <c r="A118" s="24" t="s">
        <v>51</v>
      </c>
      <c r="E118" s="25" t="s">
        <v>674</v>
      </c>
    </row>
    <row r="119" spans="1:18" ht="51" x14ac:dyDescent="0.2">
      <c r="A119" t="s">
        <v>52</v>
      </c>
      <c r="E119" s="23" t="s">
        <v>675</v>
      </c>
    </row>
    <row r="120" spans="1:18" ht="12.75" customHeight="1" x14ac:dyDescent="0.2">
      <c r="A120" s="3" t="s">
        <v>42</v>
      </c>
      <c r="B120" s="3"/>
      <c r="C120" s="26" t="s">
        <v>319</v>
      </c>
      <c r="D120" s="3"/>
      <c r="E120" s="15" t="s">
        <v>320</v>
      </c>
      <c r="F120" s="3"/>
      <c r="G120" s="3"/>
      <c r="H120" s="3"/>
      <c r="I120" s="27">
        <f>0+Q120</f>
        <v>0</v>
      </c>
      <c r="O120">
        <f>0+R120</f>
        <v>0</v>
      </c>
      <c r="Q120">
        <f>0+I121+I125+I129</f>
        <v>0</v>
      </c>
      <c r="R120">
        <f>0+O121+O125+O129</f>
        <v>0</v>
      </c>
    </row>
    <row r="121" spans="1:18" ht="25.5" x14ac:dyDescent="0.2">
      <c r="A121" s="12" t="s">
        <v>44</v>
      </c>
      <c r="B121" s="17" t="s">
        <v>153</v>
      </c>
      <c r="C121" s="17" t="s">
        <v>676</v>
      </c>
      <c r="D121" s="12" t="s">
        <v>46</v>
      </c>
      <c r="E121" s="18" t="s">
        <v>677</v>
      </c>
      <c r="F121" s="19" t="s">
        <v>323</v>
      </c>
      <c r="G121" s="20">
        <v>244.49199999999999</v>
      </c>
      <c r="H121" s="21">
        <v>0</v>
      </c>
      <c r="I121" s="21">
        <f>ROUND(ROUND(H121,2)*ROUND(G121,3),2)</f>
        <v>0</v>
      </c>
      <c r="O121">
        <f>(I121*21)/100</f>
        <v>0</v>
      </c>
      <c r="P121" t="s">
        <v>27</v>
      </c>
    </row>
    <row r="122" spans="1:18" x14ac:dyDescent="0.2">
      <c r="A122" s="22" t="s">
        <v>49</v>
      </c>
      <c r="E122" s="23" t="s">
        <v>46</v>
      </c>
    </row>
    <row r="123" spans="1:18" ht="25.5" x14ac:dyDescent="0.2">
      <c r="A123" s="24" t="s">
        <v>51</v>
      </c>
      <c r="E123" s="25" t="s">
        <v>678</v>
      </c>
    </row>
    <row r="124" spans="1:18" ht="153" x14ac:dyDescent="0.2">
      <c r="A124" t="s">
        <v>52</v>
      </c>
      <c r="E124" s="23" t="s">
        <v>679</v>
      </c>
    </row>
    <row r="125" spans="1:18" ht="25.5" x14ac:dyDescent="0.2">
      <c r="A125" s="12" t="s">
        <v>44</v>
      </c>
      <c r="B125" s="17" t="s">
        <v>157</v>
      </c>
      <c r="C125" s="17" t="s">
        <v>589</v>
      </c>
      <c r="D125" s="12" t="s">
        <v>46</v>
      </c>
      <c r="E125" s="18" t="s">
        <v>680</v>
      </c>
      <c r="F125" s="19" t="s">
        <v>323</v>
      </c>
      <c r="G125" s="20">
        <v>17.82</v>
      </c>
      <c r="H125" s="21">
        <v>0</v>
      </c>
      <c r="I125" s="21">
        <f>ROUND(ROUND(H125,2)*ROUND(G125,3),2)</f>
        <v>0</v>
      </c>
      <c r="O125">
        <f>(I125*21)/100</f>
        <v>0</v>
      </c>
      <c r="P125" t="s">
        <v>27</v>
      </c>
    </row>
    <row r="126" spans="1:18" x14ac:dyDescent="0.2">
      <c r="A126" s="22" t="s">
        <v>49</v>
      </c>
      <c r="E126" s="23" t="s">
        <v>46</v>
      </c>
    </row>
    <row r="127" spans="1:18" ht="25.5" x14ac:dyDescent="0.2">
      <c r="A127" s="24" t="s">
        <v>51</v>
      </c>
      <c r="E127" s="25" t="s">
        <v>681</v>
      </c>
    </row>
    <row r="128" spans="1:18" ht="127.5" x14ac:dyDescent="0.2">
      <c r="A128" t="s">
        <v>52</v>
      </c>
      <c r="E128" s="23" t="s">
        <v>682</v>
      </c>
    </row>
    <row r="129" spans="1:16" ht="25.5" x14ac:dyDescent="0.2">
      <c r="A129" s="12" t="s">
        <v>44</v>
      </c>
      <c r="B129" s="17" t="s">
        <v>161</v>
      </c>
      <c r="C129" s="17" t="s">
        <v>683</v>
      </c>
      <c r="D129" s="12" t="s">
        <v>46</v>
      </c>
      <c r="E129" s="18" t="s">
        <v>684</v>
      </c>
      <c r="F129" s="19" t="s">
        <v>323</v>
      </c>
      <c r="G129" s="20">
        <v>36.9</v>
      </c>
      <c r="H129" s="21">
        <v>0</v>
      </c>
      <c r="I129" s="21">
        <f>ROUND(ROUND(H129,2)*ROUND(G129,3),2)</f>
        <v>0</v>
      </c>
      <c r="O129">
        <f>(I129*21)/100</f>
        <v>0</v>
      </c>
      <c r="P129" t="s">
        <v>27</v>
      </c>
    </row>
    <row r="130" spans="1:16" x14ac:dyDescent="0.2">
      <c r="A130" s="22" t="s">
        <v>49</v>
      </c>
      <c r="E130" s="23" t="s">
        <v>46</v>
      </c>
    </row>
    <row r="131" spans="1:16" ht="25.5" x14ac:dyDescent="0.2">
      <c r="A131" s="24" t="s">
        <v>51</v>
      </c>
      <c r="E131" s="25" t="s">
        <v>685</v>
      </c>
    </row>
    <row r="132" spans="1:16" ht="153" x14ac:dyDescent="0.2">
      <c r="A132" t="s">
        <v>52</v>
      </c>
      <c r="E132" s="23" t="s">
        <v>679</v>
      </c>
    </row>
  </sheetData>
  <mergeCells count="14">
    <mergeCell ref="A9:A10"/>
    <mergeCell ref="B9:B10"/>
    <mergeCell ref="C9:C10"/>
    <mergeCell ref="D9:D10"/>
    <mergeCell ref="C3:D3"/>
    <mergeCell ref="C4:D4"/>
    <mergeCell ref="C5:D5"/>
    <mergeCell ref="C6:D6"/>
    <mergeCell ref="C7:D7"/>
    <mergeCell ref="E9:E10"/>
    <mergeCell ref="F9:F10"/>
    <mergeCell ref="G9:G10"/>
    <mergeCell ref="H9:I9"/>
    <mergeCell ref="C8:D8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6"/>
  <sheetViews>
    <sheetView workbookViewId="0">
      <pane ySplit="11" topLeftCell="A12" activePane="bottomLeft" state="frozen"/>
      <selection pane="bottomLeft" activeCell="A12" sqref="A1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0+O12+O73+O78+O107+O140</f>
        <v>0</v>
      </c>
      <c r="P2" t="s">
        <v>22</v>
      </c>
    </row>
    <row r="3" spans="1:18" ht="15" customHeight="1" x14ac:dyDescent="0.25">
      <c r="A3" t="s">
        <v>2</v>
      </c>
      <c r="B3" s="7" t="s">
        <v>4</v>
      </c>
      <c r="C3" s="30" t="s">
        <v>5</v>
      </c>
      <c r="D3" s="31"/>
      <c r="E3" s="8" t="s">
        <v>6</v>
      </c>
      <c r="F3" s="1"/>
      <c r="G3" s="5"/>
      <c r="H3" s="4" t="s">
        <v>686</v>
      </c>
      <c r="I3" s="28">
        <f>0+I12+I73+I78+I107+I140</f>
        <v>0</v>
      </c>
      <c r="O3" t="s">
        <v>19</v>
      </c>
      <c r="P3" t="s">
        <v>23</v>
      </c>
    </row>
    <row r="4" spans="1:18" ht="15" customHeight="1" x14ac:dyDescent="0.25">
      <c r="A4" t="s">
        <v>7</v>
      </c>
      <c r="B4" s="7" t="s">
        <v>8</v>
      </c>
      <c r="C4" s="30" t="s">
        <v>267</v>
      </c>
      <c r="D4" s="31"/>
      <c r="E4" s="8" t="s">
        <v>268</v>
      </c>
      <c r="F4" s="1"/>
      <c r="G4" s="1"/>
      <c r="H4" s="6"/>
      <c r="I4" s="6"/>
      <c r="O4" t="s">
        <v>20</v>
      </c>
      <c r="P4" t="s">
        <v>23</v>
      </c>
    </row>
    <row r="5" spans="1:18" ht="12.75" customHeight="1" x14ac:dyDescent="0.25">
      <c r="A5" t="s">
        <v>11</v>
      </c>
      <c r="B5" s="7" t="s">
        <v>8</v>
      </c>
      <c r="C5" s="30" t="s">
        <v>269</v>
      </c>
      <c r="D5" s="31"/>
      <c r="E5" s="8" t="s">
        <v>270</v>
      </c>
      <c r="F5" s="1"/>
      <c r="G5" s="1"/>
      <c r="H5" s="1"/>
      <c r="I5" s="1"/>
      <c r="O5" t="s">
        <v>20</v>
      </c>
      <c r="P5" t="s">
        <v>23</v>
      </c>
    </row>
    <row r="6" spans="1:18" ht="12.75" customHeight="1" x14ac:dyDescent="0.25">
      <c r="A6" t="s">
        <v>14</v>
      </c>
      <c r="B6" s="7" t="s">
        <v>8</v>
      </c>
      <c r="C6" s="30" t="s">
        <v>602</v>
      </c>
      <c r="D6" s="31"/>
      <c r="E6" s="8" t="s">
        <v>603</v>
      </c>
      <c r="F6" s="1"/>
      <c r="G6" s="1"/>
      <c r="H6" s="1"/>
      <c r="I6" s="1"/>
    </row>
    <row r="7" spans="1:18" ht="12.75" customHeight="1" x14ac:dyDescent="0.25">
      <c r="A7" t="s">
        <v>17</v>
      </c>
      <c r="B7" s="7" t="s">
        <v>8</v>
      </c>
      <c r="C7" s="30" t="s">
        <v>604</v>
      </c>
      <c r="D7" s="31"/>
      <c r="E7" s="8" t="s">
        <v>605</v>
      </c>
      <c r="F7" s="1"/>
      <c r="G7" s="1"/>
      <c r="H7" s="1"/>
      <c r="I7" s="1"/>
    </row>
    <row r="8" spans="1:18" ht="12.75" customHeight="1" x14ac:dyDescent="0.25">
      <c r="A8" t="s">
        <v>606</v>
      </c>
      <c r="B8" s="10" t="s">
        <v>18</v>
      </c>
      <c r="C8" s="32" t="s">
        <v>686</v>
      </c>
      <c r="D8" s="33"/>
      <c r="E8" s="11" t="s">
        <v>687</v>
      </c>
      <c r="F8" s="3"/>
      <c r="G8" s="3"/>
      <c r="H8" s="3"/>
      <c r="I8" s="3"/>
    </row>
    <row r="9" spans="1:18" ht="12.75" customHeight="1" x14ac:dyDescent="0.2">
      <c r="A9" s="29" t="s">
        <v>26</v>
      </c>
      <c r="B9" s="29" t="s">
        <v>28</v>
      </c>
      <c r="C9" s="29" t="s">
        <v>30</v>
      </c>
      <c r="D9" s="29" t="s">
        <v>31</v>
      </c>
      <c r="E9" s="29" t="s">
        <v>32</v>
      </c>
      <c r="F9" s="29" t="s">
        <v>34</v>
      </c>
      <c r="G9" s="29" t="s">
        <v>36</v>
      </c>
      <c r="H9" s="29" t="s">
        <v>37</v>
      </c>
      <c r="I9" s="29"/>
    </row>
    <row r="10" spans="1:18" ht="12.75" customHeight="1" x14ac:dyDescent="0.2">
      <c r="A10" s="29"/>
      <c r="B10" s="29"/>
      <c r="C10" s="29"/>
      <c r="D10" s="29"/>
      <c r="E10" s="29"/>
      <c r="F10" s="29"/>
      <c r="G10" s="29"/>
      <c r="H10" s="9" t="s">
        <v>38</v>
      </c>
      <c r="I10" s="9" t="s">
        <v>40</v>
      </c>
    </row>
    <row r="11" spans="1:18" ht="12.75" customHeight="1" x14ac:dyDescent="0.2">
      <c r="A11" s="9" t="s">
        <v>27</v>
      </c>
      <c r="B11" s="9" t="s">
        <v>29</v>
      </c>
      <c r="C11" s="9" t="s">
        <v>23</v>
      </c>
      <c r="D11" s="9" t="s">
        <v>21</v>
      </c>
      <c r="E11" s="9" t="s">
        <v>33</v>
      </c>
      <c r="F11" s="9" t="s">
        <v>35</v>
      </c>
      <c r="G11" s="9" t="s">
        <v>22</v>
      </c>
      <c r="H11" s="9" t="s">
        <v>39</v>
      </c>
      <c r="I11" s="9" t="s">
        <v>41</v>
      </c>
    </row>
    <row r="12" spans="1:18" ht="12.75" customHeight="1" x14ac:dyDescent="0.2">
      <c r="A12" s="13" t="s">
        <v>42</v>
      </c>
      <c r="B12" s="13"/>
      <c r="C12" s="14" t="s">
        <v>41</v>
      </c>
      <c r="D12" s="13"/>
      <c r="E12" s="15" t="s">
        <v>54</v>
      </c>
      <c r="F12" s="13"/>
      <c r="G12" s="13"/>
      <c r="H12" s="13"/>
      <c r="I12" s="16">
        <f>0+Q12</f>
        <v>0</v>
      </c>
      <c r="O12">
        <f>0+R12</f>
        <v>0</v>
      </c>
      <c r="Q12">
        <f>0+I13+I17+I21+I25+I29+I33+I37+I41+I45+I49+I53+I57+I61+I65+I69</f>
        <v>0</v>
      </c>
      <c r="R12">
        <f>0+O13+O17+O21+O25+O29+O33+O37+O41+O45+O49+O53+O57+O61+O65+O69</f>
        <v>0</v>
      </c>
    </row>
    <row r="13" spans="1:18" x14ac:dyDescent="0.2">
      <c r="A13" s="12" t="s">
        <v>44</v>
      </c>
      <c r="B13" s="17" t="s">
        <v>29</v>
      </c>
      <c r="C13" s="17" t="s">
        <v>609</v>
      </c>
      <c r="D13" s="12" t="s">
        <v>46</v>
      </c>
      <c r="E13" s="18" t="s">
        <v>610</v>
      </c>
      <c r="F13" s="19" t="s">
        <v>57</v>
      </c>
      <c r="G13" s="20">
        <v>6.3</v>
      </c>
      <c r="H13" s="21">
        <v>0</v>
      </c>
      <c r="I13" s="21">
        <f>ROUND(ROUND(H13,2)*ROUND(G13,3),2)</f>
        <v>0</v>
      </c>
      <c r="O13">
        <f>(I13*21)/100</f>
        <v>0</v>
      </c>
      <c r="P13" t="s">
        <v>27</v>
      </c>
    </row>
    <row r="14" spans="1:18" x14ac:dyDescent="0.2">
      <c r="A14" s="22" t="s">
        <v>49</v>
      </c>
      <c r="E14" s="23" t="s">
        <v>46</v>
      </c>
    </row>
    <row r="15" spans="1:18" ht="63.75" x14ac:dyDescent="0.2">
      <c r="A15" s="24" t="s">
        <v>51</v>
      </c>
      <c r="E15" s="25" t="s">
        <v>688</v>
      </c>
    </row>
    <row r="16" spans="1:18" ht="63.75" x14ac:dyDescent="0.2">
      <c r="A16" t="s">
        <v>52</v>
      </c>
      <c r="E16" s="23" t="s">
        <v>612</v>
      </c>
    </row>
    <row r="17" spans="1:16" x14ac:dyDescent="0.2">
      <c r="A17" s="12" t="s">
        <v>44</v>
      </c>
      <c r="B17" s="17" t="s">
        <v>23</v>
      </c>
      <c r="C17" s="17" t="s">
        <v>689</v>
      </c>
      <c r="D17" s="12" t="s">
        <v>46</v>
      </c>
      <c r="E17" s="18" t="s">
        <v>690</v>
      </c>
      <c r="F17" s="19" t="s">
        <v>57</v>
      </c>
      <c r="G17" s="20">
        <v>6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27</v>
      </c>
    </row>
    <row r="18" spans="1:16" x14ac:dyDescent="0.2">
      <c r="A18" s="22" t="s">
        <v>49</v>
      </c>
      <c r="E18" s="23" t="s">
        <v>46</v>
      </c>
    </row>
    <row r="19" spans="1:16" ht="63.75" x14ac:dyDescent="0.2">
      <c r="A19" s="24" t="s">
        <v>51</v>
      </c>
      <c r="E19" s="25" t="s">
        <v>691</v>
      </c>
    </row>
    <row r="20" spans="1:16" ht="63.75" x14ac:dyDescent="0.2">
      <c r="A20" t="s">
        <v>52</v>
      </c>
      <c r="E20" s="23" t="s">
        <v>612</v>
      </c>
    </row>
    <row r="21" spans="1:16" x14ac:dyDescent="0.2">
      <c r="A21" s="12" t="s">
        <v>44</v>
      </c>
      <c r="B21" s="17" t="s">
        <v>21</v>
      </c>
      <c r="C21" s="17" t="s">
        <v>692</v>
      </c>
      <c r="D21" s="12" t="s">
        <v>46</v>
      </c>
      <c r="E21" s="18" t="s">
        <v>693</v>
      </c>
      <c r="F21" s="19" t="s">
        <v>57</v>
      </c>
      <c r="G21" s="20">
        <v>0.36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27</v>
      </c>
    </row>
    <row r="22" spans="1:16" x14ac:dyDescent="0.2">
      <c r="A22" s="22" t="s">
        <v>49</v>
      </c>
      <c r="E22" s="23" t="s">
        <v>46</v>
      </c>
    </row>
    <row r="23" spans="1:16" ht="63.75" x14ac:dyDescent="0.2">
      <c r="A23" s="24" t="s">
        <v>51</v>
      </c>
      <c r="E23" s="25" t="s">
        <v>694</v>
      </c>
    </row>
    <row r="24" spans="1:16" ht="63.75" x14ac:dyDescent="0.2">
      <c r="A24" t="s">
        <v>52</v>
      </c>
      <c r="E24" s="23" t="s">
        <v>612</v>
      </c>
    </row>
    <row r="25" spans="1:16" ht="25.5" x14ac:dyDescent="0.2">
      <c r="A25" s="12" t="s">
        <v>44</v>
      </c>
      <c r="B25" s="17" t="s">
        <v>33</v>
      </c>
      <c r="C25" s="17" t="s">
        <v>437</v>
      </c>
      <c r="D25" s="12" t="s">
        <v>46</v>
      </c>
      <c r="E25" s="18" t="s">
        <v>438</v>
      </c>
      <c r="F25" s="19" t="s">
        <v>57</v>
      </c>
      <c r="G25" s="20">
        <v>21.5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27</v>
      </c>
    </row>
    <row r="26" spans="1:16" x14ac:dyDescent="0.2">
      <c r="A26" s="22" t="s">
        <v>49</v>
      </c>
      <c r="E26" s="23" t="s">
        <v>46</v>
      </c>
    </row>
    <row r="27" spans="1:16" ht="140.25" x14ac:dyDescent="0.2">
      <c r="A27" s="24" t="s">
        <v>51</v>
      </c>
      <c r="E27" s="25" t="s">
        <v>695</v>
      </c>
    </row>
    <row r="28" spans="1:16" ht="63.75" x14ac:dyDescent="0.2">
      <c r="A28" t="s">
        <v>52</v>
      </c>
      <c r="E28" s="23" t="s">
        <v>612</v>
      </c>
    </row>
    <row r="29" spans="1:16" x14ac:dyDescent="0.2">
      <c r="A29" s="12" t="s">
        <v>44</v>
      </c>
      <c r="B29" s="17" t="s">
        <v>35</v>
      </c>
      <c r="C29" s="17" t="s">
        <v>440</v>
      </c>
      <c r="D29" s="12" t="s">
        <v>46</v>
      </c>
      <c r="E29" s="18" t="s">
        <v>441</v>
      </c>
      <c r="F29" s="19" t="s">
        <v>57</v>
      </c>
      <c r="G29" s="20">
        <v>0.55000000000000004</v>
      </c>
      <c r="H29" s="21">
        <v>0</v>
      </c>
      <c r="I29" s="21">
        <f>ROUND(ROUND(H29,2)*ROUND(G29,3),2)</f>
        <v>0</v>
      </c>
      <c r="O29">
        <f>(I29*21)/100</f>
        <v>0</v>
      </c>
      <c r="P29" t="s">
        <v>27</v>
      </c>
    </row>
    <row r="30" spans="1:16" x14ac:dyDescent="0.2">
      <c r="A30" s="22" t="s">
        <v>49</v>
      </c>
      <c r="E30" s="23" t="s">
        <v>46</v>
      </c>
    </row>
    <row r="31" spans="1:16" ht="63.75" x14ac:dyDescent="0.2">
      <c r="A31" s="24" t="s">
        <v>51</v>
      </c>
      <c r="E31" s="25" t="s">
        <v>696</v>
      </c>
    </row>
    <row r="32" spans="1:16" ht="63.75" x14ac:dyDescent="0.2">
      <c r="A32" t="s">
        <v>52</v>
      </c>
      <c r="E32" s="23" t="s">
        <v>612</v>
      </c>
    </row>
    <row r="33" spans="1:16" x14ac:dyDescent="0.2">
      <c r="A33" s="12" t="s">
        <v>44</v>
      </c>
      <c r="B33" s="17" t="s">
        <v>22</v>
      </c>
      <c r="C33" s="17" t="s">
        <v>357</v>
      </c>
      <c r="D33" s="12" t="s">
        <v>46</v>
      </c>
      <c r="E33" s="18" t="s">
        <v>358</v>
      </c>
      <c r="F33" s="19" t="s">
        <v>57</v>
      </c>
      <c r="G33" s="20">
        <v>170</v>
      </c>
      <c r="H33" s="21">
        <v>0</v>
      </c>
      <c r="I33" s="21">
        <f>ROUND(ROUND(H33,2)*ROUND(G33,3),2)</f>
        <v>0</v>
      </c>
      <c r="O33">
        <f>(I33*21)/100</f>
        <v>0</v>
      </c>
      <c r="P33" t="s">
        <v>27</v>
      </c>
    </row>
    <row r="34" spans="1:16" x14ac:dyDescent="0.2">
      <c r="A34" s="22" t="s">
        <v>49</v>
      </c>
      <c r="E34" s="23" t="s">
        <v>46</v>
      </c>
    </row>
    <row r="35" spans="1:16" ht="89.25" x14ac:dyDescent="0.2">
      <c r="A35" s="24" t="s">
        <v>51</v>
      </c>
      <c r="E35" s="25" t="s">
        <v>697</v>
      </c>
    </row>
    <row r="36" spans="1:16" ht="369.75" x14ac:dyDescent="0.2">
      <c r="A36" t="s">
        <v>52</v>
      </c>
      <c r="E36" s="23" t="s">
        <v>615</v>
      </c>
    </row>
    <row r="37" spans="1:16" x14ac:dyDescent="0.2">
      <c r="A37" s="12" t="s">
        <v>44</v>
      </c>
      <c r="B37" s="17" t="s">
        <v>75</v>
      </c>
      <c r="C37" s="17" t="s">
        <v>369</v>
      </c>
      <c r="D37" s="12" t="s">
        <v>46</v>
      </c>
      <c r="E37" s="18" t="s">
        <v>370</v>
      </c>
      <c r="F37" s="19" t="s">
        <v>57</v>
      </c>
      <c r="G37" s="20">
        <v>168</v>
      </c>
      <c r="H37" s="21">
        <v>0</v>
      </c>
      <c r="I37" s="21">
        <f>ROUND(ROUND(H37,2)*ROUND(G37,3),2)</f>
        <v>0</v>
      </c>
      <c r="O37">
        <f>(I37*21)/100</f>
        <v>0</v>
      </c>
      <c r="P37" t="s">
        <v>27</v>
      </c>
    </row>
    <row r="38" spans="1:16" x14ac:dyDescent="0.2">
      <c r="A38" s="22" t="s">
        <v>49</v>
      </c>
      <c r="E38" s="23" t="s">
        <v>46</v>
      </c>
    </row>
    <row r="39" spans="1:16" ht="51" x14ac:dyDescent="0.2">
      <c r="A39" s="24" t="s">
        <v>51</v>
      </c>
      <c r="E39" s="25" t="s">
        <v>698</v>
      </c>
    </row>
    <row r="40" spans="1:16" ht="191.25" x14ac:dyDescent="0.2">
      <c r="A40" t="s">
        <v>52</v>
      </c>
      <c r="E40" s="23" t="s">
        <v>617</v>
      </c>
    </row>
    <row r="41" spans="1:16" x14ac:dyDescent="0.2">
      <c r="A41" s="12" t="s">
        <v>44</v>
      </c>
      <c r="B41" s="17" t="s">
        <v>81</v>
      </c>
      <c r="C41" s="17" t="s">
        <v>68</v>
      </c>
      <c r="D41" s="12" t="s">
        <v>46</v>
      </c>
      <c r="E41" s="18" t="s">
        <v>69</v>
      </c>
      <c r="F41" s="19" t="s">
        <v>57</v>
      </c>
      <c r="G41" s="20">
        <v>2</v>
      </c>
      <c r="H41" s="21">
        <v>0</v>
      </c>
      <c r="I41" s="21">
        <f>ROUND(ROUND(H41,2)*ROUND(G41,3),2)</f>
        <v>0</v>
      </c>
      <c r="O41">
        <f>(I41*21)/100</f>
        <v>0</v>
      </c>
      <c r="P41" t="s">
        <v>27</v>
      </c>
    </row>
    <row r="42" spans="1:16" x14ac:dyDescent="0.2">
      <c r="A42" s="22" t="s">
        <v>49</v>
      </c>
      <c r="E42" s="23" t="s">
        <v>46</v>
      </c>
    </row>
    <row r="43" spans="1:16" ht="51" x14ac:dyDescent="0.2">
      <c r="A43" s="24" t="s">
        <v>51</v>
      </c>
      <c r="E43" s="25" t="s">
        <v>618</v>
      </c>
    </row>
    <row r="44" spans="1:16" ht="229.5" x14ac:dyDescent="0.2">
      <c r="A44" t="s">
        <v>52</v>
      </c>
      <c r="E44" s="23" t="s">
        <v>619</v>
      </c>
    </row>
    <row r="45" spans="1:16" x14ac:dyDescent="0.2">
      <c r="A45" s="12" t="s">
        <v>44</v>
      </c>
      <c r="B45" s="17" t="s">
        <v>39</v>
      </c>
      <c r="C45" s="17" t="s">
        <v>379</v>
      </c>
      <c r="D45" s="12" t="s">
        <v>46</v>
      </c>
      <c r="E45" s="18" t="s">
        <v>380</v>
      </c>
      <c r="F45" s="19" t="s">
        <v>78</v>
      </c>
      <c r="G45" s="20">
        <v>170</v>
      </c>
      <c r="H45" s="21">
        <v>0</v>
      </c>
      <c r="I45" s="21">
        <f>ROUND(ROUND(H45,2)*ROUND(G45,3),2)</f>
        <v>0</v>
      </c>
      <c r="O45">
        <f>(I45*21)/100</f>
        <v>0</v>
      </c>
      <c r="P45" t="s">
        <v>27</v>
      </c>
    </row>
    <row r="46" spans="1:16" x14ac:dyDescent="0.2">
      <c r="A46" s="22" t="s">
        <v>49</v>
      </c>
      <c r="E46" s="23" t="s">
        <v>46</v>
      </c>
    </row>
    <row r="47" spans="1:16" ht="51" x14ac:dyDescent="0.2">
      <c r="A47" s="24" t="s">
        <v>51</v>
      </c>
      <c r="E47" s="25" t="s">
        <v>699</v>
      </c>
    </row>
    <row r="48" spans="1:16" ht="25.5" x14ac:dyDescent="0.2">
      <c r="A48" t="s">
        <v>52</v>
      </c>
      <c r="E48" s="23" t="s">
        <v>621</v>
      </c>
    </row>
    <row r="49" spans="1:16" x14ac:dyDescent="0.2">
      <c r="A49" s="12" t="s">
        <v>44</v>
      </c>
      <c r="B49" s="17" t="s">
        <v>41</v>
      </c>
      <c r="C49" s="17" t="s">
        <v>454</v>
      </c>
      <c r="D49" s="12" t="s">
        <v>46</v>
      </c>
      <c r="E49" s="18" t="s">
        <v>455</v>
      </c>
      <c r="F49" s="19" t="s">
        <v>78</v>
      </c>
      <c r="G49" s="20">
        <v>180</v>
      </c>
      <c r="H49" s="21">
        <v>0</v>
      </c>
      <c r="I49" s="21">
        <f>ROUND(ROUND(H49,2)*ROUND(G49,3),2)</f>
        <v>0</v>
      </c>
      <c r="O49">
        <f>(I49*21)/100</f>
        <v>0</v>
      </c>
      <c r="P49" t="s">
        <v>27</v>
      </c>
    </row>
    <row r="50" spans="1:16" x14ac:dyDescent="0.2">
      <c r="A50" s="22" t="s">
        <v>49</v>
      </c>
      <c r="E50" s="23" t="s">
        <v>46</v>
      </c>
    </row>
    <row r="51" spans="1:16" ht="51" x14ac:dyDescent="0.2">
      <c r="A51" s="24" t="s">
        <v>51</v>
      </c>
      <c r="E51" s="25" t="s">
        <v>700</v>
      </c>
    </row>
    <row r="52" spans="1:16" ht="38.25" x14ac:dyDescent="0.2">
      <c r="A52" t="s">
        <v>52</v>
      </c>
      <c r="E52" s="23" t="s">
        <v>623</v>
      </c>
    </row>
    <row r="53" spans="1:16" x14ac:dyDescent="0.2">
      <c r="A53" s="12" t="s">
        <v>44</v>
      </c>
      <c r="B53" s="17" t="s">
        <v>97</v>
      </c>
      <c r="C53" s="17" t="s">
        <v>624</v>
      </c>
      <c r="D53" s="12" t="s">
        <v>46</v>
      </c>
      <c r="E53" s="18" t="s">
        <v>625</v>
      </c>
      <c r="F53" s="19" t="s">
        <v>78</v>
      </c>
      <c r="G53" s="20">
        <v>180</v>
      </c>
      <c r="H53" s="21">
        <v>0</v>
      </c>
      <c r="I53" s="21">
        <f>ROUND(ROUND(H53,2)*ROUND(G53,3),2)</f>
        <v>0</v>
      </c>
      <c r="O53">
        <f>(I53*21)/100</f>
        <v>0</v>
      </c>
      <c r="P53" t="s">
        <v>27</v>
      </c>
    </row>
    <row r="54" spans="1:16" x14ac:dyDescent="0.2">
      <c r="A54" s="22" t="s">
        <v>49</v>
      </c>
      <c r="E54" s="23" t="s">
        <v>46</v>
      </c>
    </row>
    <row r="55" spans="1:16" ht="51" x14ac:dyDescent="0.2">
      <c r="A55" s="24" t="s">
        <v>51</v>
      </c>
      <c r="E55" s="25" t="s">
        <v>701</v>
      </c>
    </row>
    <row r="56" spans="1:16" ht="25.5" x14ac:dyDescent="0.2">
      <c r="A56" t="s">
        <v>52</v>
      </c>
      <c r="E56" s="23" t="s">
        <v>627</v>
      </c>
    </row>
    <row r="57" spans="1:16" x14ac:dyDescent="0.2">
      <c r="A57" s="12" t="s">
        <v>44</v>
      </c>
      <c r="B57" s="17" t="s">
        <v>104</v>
      </c>
      <c r="C57" s="17" t="s">
        <v>459</v>
      </c>
      <c r="D57" s="12" t="s">
        <v>46</v>
      </c>
      <c r="E57" s="18" t="s">
        <v>460</v>
      </c>
      <c r="F57" s="19" t="s">
        <v>78</v>
      </c>
      <c r="G57" s="20">
        <v>180</v>
      </c>
      <c r="H57" s="21">
        <v>0</v>
      </c>
      <c r="I57" s="21">
        <f>ROUND(ROUND(H57,2)*ROUND(G57,3),2)</f>
        <v>0</v>
      </c>
      <c r="O57">
        <f>(I57*21)/100</f>
        <v>0</v>
      </c>
      <c r="P57" t="s">
        <v>27</v>
      </c>
    </row>
    <row r="58" spans="1:16" x14ac:dyDescent="0.2">
      <c r="A58" s="22" t="s">
        <v>49</v>
      </c>
      <c r="E58" s="23" t="s">
        <v>46</v>
      </c>
    </row>
    <row r="59" spans="1:16" ht="51" x14ac:dyDescent="0.2">
      <c r="A59" s="24" t="s">
        <v>51</v>
      </c>
      <c r="E59" s="25" t="s">
        <v>701</v>
      </c>
    </row>
    <row r="60" spans="1:16" ht="38.25" x14ac:dyDescent="0.2">
      <c r="A60" t="s">
        <v>52</v>
      </c>
      <c r="E60" s="23" t="s">
        <v>628</v>
      </c>
    </row>
    <row r="61" spans="1:16" x14ac:dyDescent="0.2">
      <c r="A61" s="12" t="s">
        <v>44</v>
      </c>
      <c r="B61" s="17" t="s">
        <v>108</v>
      </c>
      <c r="C61" s="17" t="s">
        <v>461</v>
      </c>
      <c r="D61" s="12" t="s">
        <v>46</v>
      </c>
      <c r="E61" s="18" t="s">
        <v>462</v>
      </c>
      <c r="F61" s="19" t="s">
        <v>57</v>
      </c>
      <c r="G61" s="20">
        <v>1.8</v>
      </c>
      <c r="H61" s="21">
        <v>0</v>
      </c>
      <c r="I61" s="21">
        <f>ROUND(ROUND(H61,2)*ROUND(G61,3),2)</f>
        <v>0</v>
      </c>
      <c r="O61">
        <f>(I61*21)/100</f>
        <v>0</v>
      </c>
      <c r="P61" t="s">
        <v>27</v>
      </c>
    </row>
    <row r="62" spans="1:16" x14ac:dyDescent="0.2">
      <c r="A62" s="22" t="s">
        <v>49</v>
      </c>
      <c r="E62" s="23" t="s">
        <v>46</v>
      </c>
    </row>
    <row r="63" spans="1:16" ht="63.75" x14ac:dyDescent="0.2">
      <c r="A63" s="24" t="s">
        <v>51</v>
      </c>
      <c r="E63" s="25" t="s">
        <v>702</v>
      </c>
    </row>
    <row r="64" spans="1:16" ht="38.25" x14ac:dyDescent="0.2">
      <c r="A64" t="s">
        <v>52</v>
      </c>
      <c r="E64" s="23" t="s">
        <v>630</v>
      </c>
    </row>
    <row r="65" spans="1:18" x14ac:dyDescent="0.2">
      <c r="A65" s="12" t="s">
        <v>44</v>
      </c>
      <c r="B65" s="17" t="s">
        <v>205</v>
      </c>
      <c r="C65" s="17" t="s">
        <v>631</v>
      </c>
      <c r="D65" s="12" t="s">
        <v>46</v>
      </c>
      <c r="E65" s="18" t="s">
        <v>574</v>
      </c>
      <c r="F65" s="19" t="s">
        <v>93</v>
      </c>
      <c r="G65" s="20">
        <v>2</v>
      </c>
      <c r="H65" s="21">
        <v>0</v>
      </c>
      <c r="I65" s="21">
        <f>ROUND(ROUND(H65,2)*ROUND(G65,3),2)</f>
        <v>0</v>
      </c>
      <c r="O65">
        <f>(I65*21)/100</f>
        <v>0</v>
      </c>
      <c r="P65" t="s">
        <v>27</v>
      </c>
    </row>
    <row r="66" spans="1:18" x14ac:dyDescent="0.2">
      <c r="A66" s="22" t="s">
        <v>49</v>
      </c>
      <c r="E66" s="23" t="s">
        <v>46</v>
      </c>
    </row>
    <row r="67" spans="1:18" x14ac:dyDescent="0.2">
      <c r="A67" s="24" t="s">
        <v>51</v>
      </c>
      <c r="E67" s="25" t="s">
        <v>703</v>
      </c>
    </row>
    <row r="68" spans="1:18" x14ac:dyDescent="0.2">
      <c r="A68" t="s">
        <v>52</v>
      </c>
      <c r="E68" s="23" t="s">
        <v>633</v>
      </c>
    </row>
    <row r="69" spans="1:18" ht="25.5" x14ac:dyDescent="0.2">
      <c r="A69" s="12" t="s">
        <v>44</v>
      </c>
      <c r="B69" s="17" t="s">
        <v>209</v>
      </c>
      <c r="C69" s="17" t="s">
        <v>634</v>
      </c>
      <c r="D69" s="12" t="s">
        <v>46</v>
      </c>
      <c r="E69" s="18" t="s">
        <v>635</v>
      </c>
      <c r="F69" s="19" t="s">
        <v>57</v>
      </c>
      <c r="G69" s="20">
        <v>18</v>
      </c>
      <c r="H69" s="21">
        <v>0</v>
      </c>
      <c r="I69" s="21">
        <f>ROUND(ROUND(H69,2)*ROUND(G69,3),2)</f>
        <v>0</v>
      </c>
      <c r="O69">
        <f>(I69*21)/100</f>
        <v>0</v>
      </c>
      <c r="P69" t="s">
        <v>27</v>
      </c>
    </row>
    <row r="70" spans="1:18" x14ac:dyDescent="0.2">
      <c r="A70" s="22" t="s">
        <v>49</v>
      </c>
      <c r="E70" s="23" t="s">
        <v>46</v>
      </c>
    </row>
    <row r="71" spans="1:18" ht="51" x14ac:dyDescent="0.2">
      <c r="A71" s="24" t="s">
        <v>51</v>
      </c>
      <c r="E71" s="25" t="s">
        <v>704</v>
      </c>
    </row>
    <row r="72" spans="1:18" x14ac:dyDescent="0.2">
      <c r="A72" t="s">
        <v>52</v>
      </c>
      <c r="E72" s="23" t="s">
        <v>637</v>
      </c>
    </row>
    <row r="73" spans="1:18" ht="12.75" customHeight="1" x14ac:dyDescent="0.2">
      <c r="A73" s="3" t="s">
        <v>42</v>
      </c>
      <c r="B73" s="3"/>
      <c r="C73" s="26" t="s">
        <v>137</v>
      </c>
      <c r="D73" s="3"/>
      <c r="E73" s="15" t="s">
        <v>382</v>
      </c>
      <c r="F73" s="3"/>
      <c r="G73" s="3"/>
      <c r="H73" s="3"/>
      <c r="I73" s="27">
        <f>0+Q73</f>
        <v>0</v>
      </c>
      <c r="O73">
        <f>0+R73</f>
        <v>0</v>
      </c>
      <c r="Q73">
        <f>0+I74</f>
        <v>0</v>
      </c>
      <c r="R73">
        <f>0+O74</f>
        <v>0</v>
      </c>
    </row>
    <row r="74" spans="1:18" x14ac:dyDescent="0.2">
      <c r="A74" s="12" t="s">
        <v>44</v>
      </c>
      <c r="B74" s="17" t="s">
        <v>113</v>
      </c>
      <c r="C74" s="17" t="s">
        <v>638</v>
      </c>
      <c r="D74" s="12" t="s">
        <v>46</v>
      </c>
      <c r="E74" s="18" t="s">
        <v>639</v>
      </c>
      <c r="F74" s="19" t="s">
        <v>78</v>
      </c>
      <c r="G74" s="20">
        <v>221</v>
      </c>
      <c r="H74" s="21">
        <v>0</v>
      </c>
      <c r="I74" s="21">
        <f>ROUND(ROUND(H74,2)*ROUND(G74,3),2)</f>
        <v>0</v>
      </c>
      <c r="O74">
        <f>(I74*21)/100</f>
        <v>0</v>
      </c>
      <c r="P74" t="s">
        <v>27</v>
      </c>
    </row>
    <row r="75" spans="1:18" x14ac:dyDescent="0.2">
      <c r="A75" s="22" t="s">
        <v>49</v>
      </c>
      <c r="E75" s="23" t="s">
        <v>46</v>
      </c>
    </row>
    <row r="76" spans="1:18" ht="51" x14ac:dyDescent="0.2">
      <c r="A76" s="24" t="s">
        <v>51</v>
      </c>
      <c r="E76" s="25" t="s">
        <v>705</v>
      </c>
    </row>
    <row r="77" spans="1:18" ht="102" x14ac:dyDescent="0.2">
      <c r="A77" t="s">
        <v>52</v>
      </c>
      <c r="E77" s="23" t="s">
        <v>641</v>
      </c>
    </row>
    <row r="78" spans="1:18" ht="12.75" customHeight="1" x14ac:dyDescent="0.2">
      <c r="A78" s="3" t="s">
        <v>42</v>
      </c>
      <c r="B78" s="3"/>
      <c r="C78" s="26" t="s">
        <v>483</v>
      </c>
      <c r="D78" s="3"/>
      <c r="E78" s="15" t="s">
        <v>484</v>
      </c>
      <c r="F78" s="3"/>
      <c r="G78" s="3"/>
      <c r="H78" s="3"/>
      <c r="I78" s="27">
        <f>0+Q78</f>
        <v>0</v>
      </c>
      <c r="O78">
        <f>0+R78</f>
        <v>0</v>
      </c>
      <c r="Q78">
        <f>0+I79+I83+I87+I91+I95+I99+I103</f>
        <v>0</v>
      </c>
      <c r="R78">
        <f>0+O79+O83+O87+O91+O95+O99+O103</f>
        <v>0</v>
      </c>
    </row>
    <row r="79" spans="1:18" x14ac:dyDescent="0.2">
      <c r="A79" s="12" t="s">
        <v>44</v>
      </c>
      <c r="B79" s="17" t="s">
        <v>116</v>
      </c>
      <c r="C79" s="17" t="s">
        <v>706</v>
      </c>
      <c r="D79" s="12" t="s">
        <v>46</v>
      </c>
      <c r="E79" s="18" t="s">
        <v>707</v>
      </c>
      <c r="F79" s="19" t="s">
        <v>78</v>
      </c>
      <c r="G79" s="20">
        <v>5</v>
      </c>
      <c r="H79" s="21">
        <v>0</v>
      </c>
      <c r="I79" s="21">
        <f>ROUND(ROUND(H79,2)*ROUND(G79,3),2)</f>
        <v>0</v>
      </c>
      <c r="O79">
        <f>(I79*21)/100</f>
        <v>0</v>
      </c>
      <c r="P79" t="s">
        <v>27</v>
      </c>
    </row>
    <row r="80" spans="1:18" x14ac:dyDescent="0.2">
      <c r="A80" s="22" t="s">
        <v>49</v>
      </c>
      <c r="E80" s="23" t="s">
        <v>46</v>
      </c>
    </row>
    <row r="81" spans="1:16" ht="76.5" x14ac:dyDescent="0.2">
      <c r="A81" s="24" t="s">
        <v>51</v>
      </c>
      <c r="E81" s="25" t="s">
        <v>708</v>
      </c>
    </row>
    <row r="82" spans="1:16" ht="140.25" x14ac:dyDescent="0.2">
      <c r="A82" t="s">
        <v>52</v>
      </c>
      <c r="E82" s="23" t="s">
        <v>644</v>
      </c>
    </row>
    <row r="83" spans="1:16" x14ac:dyDescent="0.2">
      <c r="A83" s="12" t="s">
        <v>44</v>
      </c>
      <c r="B83" s="17" t="s">
        <v>120</v>
      </c>
      <c r="C83" s="17" t="s">
        <v>494</v>
      </c>
      <c r="D83" s="12" t="s">
        <v>46</v>
      </c>
      <c r="E83" s="18" t="s">
        <v>495</v>
      </c>
      <c r="F83" s="19" t="s">
        <v>78</v>
      </c>
      <c r="G83" s="20">
        <v>340</v>
      </c>
      <c r="H83" s="21">
        <v>0</v>
      </c>
      <c r="I83" s="21">
        <f>ROUND(ROUND(H83,2)*ROUND(G83,3),2)</f>
        <v>0</v>
      </c>
      <c r="O83">
        <f>(I83*21)/100</f>
        <v>0</v>
      </c>
      <c r="P83" t="s">
        <v>27</v>
      </c>
    </row>
    <row r="84" spans="1:16" x14ac:dyDescent="0.2">
      <c r="A84" s="22" t="s">
        <v>49</v>
      </c>
      <c r="E84" s="23" t="s">
        <v>46</v>
      </c>
    </row>
    <row r="85" spans="1:16" ht="89.25" x14ac:dyDescent="0.2">
      <c r="A85" s="24" t="s">
        <v>51</v>
      </c>
      <c r="E85" s="25" t="s">
        <v>709</v>
      </c>
    </row>
    <row r="86" spans="1:16" ht="51" x14ac:dyDescent="0.2">
      <c r="A86" t="s">
        <v>52</v>
      </c>
      <c r="E86" s="23" t="s">
        <v>646</v>
      </c>
    </row>
    <row r="87" spans="1:16" x14ac:dyDescent="0.2">
      <c r="A87" s="12" t="s">
        <v>44</v>
      </c>
      <c r="B87" s="17" t="s">
        <v>123</v>
      </c>
      <c r="C87" s="17" t="s">
        <v>655</v>
      </c>
      <c r="D87" s="12" t="s">
        <v>46</v>
      </c>
      <c r="E87" s="18" t="s">
        <v>656</v>
      </c>
      <c r="F87" s="19" t="s">
        <v>78</v>
      </c>
      <c r="G87" s="20">
        <v>5</v>
      </c>
      <c r="H87" s="21">
        <v>0</v>
      </c>
      <c r="I87" s="21">
        <f>ROUND(ROUND(H87,2)*ROUND(G87,3),2)</f>
        <v>0</v>
      </c>
      <c r="O87">
        <f>(I87*21)/100</f>
        <v>0</v>
      </c>
      <c r="P87" t="s">
        <v>27</v>
      </c>
    </row>
    <row r="88" spans="1:16" x14ac:dyDescent="0.2">
      <c r="A88" s="22" t="s">
        <v>49</v>
      </c>
      <c r="E88" s="23" t="s">
        <v>46</v>
      </c>
    </row>
    <row r="89" spans="1:16" ht="63.75" x14ac:dyDescent="0.2">
      <c r="A89" s="24" t="s">
        <v>51</v>
      </c>
      <c r="E89" s="25" t="s">
        <v>710</v>
      </c>
    </row>
    <row r="90" spans="1:16" ht="51" x14ac:dyDescent="0.2">
      <c r="A90" t="s">
        <v>52</v>
      </c>
      <c r="E90" s="23" t="s">
        <v>658</v>
      </c>
    </row>
    <row r="91" spans="1:16" x14ac:dyDescent="0.2">
      <c r="A91" s="12" t="s">
        <v>44</v>
      </c>
      <c r="B91" s="17" t="s">
        <v>127</v>
      </c>
      <c r="C91" s="17" t="s">
        <v>503</v>
      </c>
      <c r="D91" s="12" t="s">
        <v>46</v>
      </c>
      <c r="E91" s="18" t="s">
        <v>504</v>
      </c>
      <c r="F91" s="19" t="s">
        <v>78</v>
      </c>
      <c r="G91" s="20">
        <v>5</v>
      </c>
      <c r="H91" s="21">
        <v>0</v>
      </c>
      <c r="I91" s="21">
        <f>ROUND(ROUND(H91,2)*ROUND(G91,3),2)</f>
        <v>0</v>
      </c>
      <c r="O91">
        <f>(I91*21)/100</f>
        <v>0</v>
      </c>
      <c r="P91" t="s">
        <v>27</v>
      </c>
    </row>
    <row r="92" spans="1:16" x14ac:dyDescent="0.2">
      <c r="A92" s="22" t="s">
        <v>49</v>
      </c>
      <c r="E92" s="23" t="s">
        <v>46</v>
      </c>
    </row>
    <row r="93" spans="1:16" ht="63.75" x14ac:dyDescent="0.2">
      <c r="A93" s="24" t="s">
        <v>51</v>
      </c>
      <c r="E93" s="25" t="s">
        <v>711</v>
      </c>
    </row>
    <row r="94" spans="1:16" ht="51" x14ac:dyDescent="0.2">
      <c r="A94" t="s">
        <v>52</v>
      </c>
      <c r="E94" s="23" t="s">
        <v>658</v>
      </c>
    </row>
    <row r="95" spans="1:16" x14ac:dyDescent="0.2">
      <c r="A95" s="12" t="s">
        <v>44</v>
      </c>
      <c r="B95" s="17" t="s">
        <v>133</v>
      </c>
      <c r="C95" s="17" t="s">
        <v>509</v>
      </c>
      <c r="D95" s="12" t="s">
        <v>46</v>
      </c>
      <c r="E95" s="18" t="s">
        <v>510</v>
      </c>
      <c r="F95" s="19" t="s">
        <v>78</v>
      </c>
      <c r="G95" s="20">
        <v>5</v>
      </c>
      <c r="H95" s="21">
        <v>0</v>
      </c>
      <c r="I95" s="21">
        <f>ROUND(ROUND(H95,2)*ROUND(G95,3),2)</f>
        <v>0</v>
      </c>
      <c r="O95">
        <f>(I95*21)/100</f>
        <v>0</v>
      </c>
      <c r="P95" t="s">
        <v>27</v>
      </c>
    </row>
    <row r="96" spans="1:16" x14ac:dyDescent="0.2">
      <c r="A96" s="22" t="s">
        <v>49</v>
      </c>
      <c r="E96" s="23" t="s">
        <v>46</v>
      </c>
    </row>
    <row r="97" spans="1:18" ht="76.5" x14ac:dyDescent="0.2">
      <c r="A97" s="24" t="s">
        <v>51</v>
      </c>
      <c r="E97" s="25" t="s">
        <v>712</v>
      </c>
    </row>
    <row r="98" spans="1:18" ht="140.25" x14ac:dyDescent="0.2">
      <c r="A98" t="s">
        <v>52</v>
      </c>
      <c r="E98" s="23" t="s">
        <v>644</v>
      </c>
    </row>
    <row r="99" spans="1:18" x14ac:dyDescent="0.2">
      <c r="A99" s="12" t="s">
        <v>44</v>
      </c>
      <c r="B99" s="17" t="s">
        <v>137</v>
      </c>
      <c r="C99" s="17" t="s">
        <v>713</v>
      </c>
      <c r="D99" s="12" t="s">
        <v>46</v>
      </c>
      <c r="E99" s="18" t="s">
        <v>714</v>
      </c>
      <c r="F99" s="19" t="s">
        <v>78</v>
      </c>
      <c r="G99" s="20">
        <v>153.69999999999999</v>
      </c>
      <c r="H99" s="21">
        <v>0</v>
      </c>
      <c r="I99" s="21">
        <f>ROUND(ROUND(H99,2)*ROUND(G99,3),2)</f>
        <v>0</v>
      </c>
      <c r="O99">
        <f>(I99*21)/100</f>
        <v>0</v>
      </c>
      <c r="P99" t="s">
        <v>27</v>
      </c>
    </row>
    <row r="100" spans="1:18" x14ac:dyDescent="0.2">
      <c r="A100" s="22" t="s">
        <v>49</v>
      </c>
      <c r="E100" s="23" t="s">
        <v>46</v>
      </c>
    </row>
    <row r="101" spans="1:18" ht="76.5" x14ac:dyDescent="0.2">
      <c r="A101" s="24" t="s">
        <v>51</v>
      </c>
      <c r="E101" s="25" t="s">
        <v>715</v>
      </c>
    </row>
    <row r="102" spans="1:18" ht="165.75" x14ac:dyDescent="0.2">
      <c r="A102" t="s">
        <v>52</v>
      </c>
      <c r="E102" s="23" t="s">
        <v>716</v>
      </c>
    </row>
    <row r="103" spans="1:18" ht="25.5" x14ac:dyDescent="0.2">
      <c r="A103" s="12" t="s">
        <v>44</v>
      </c>
      <c r="B103" s="17" t="s">
        <v>141</v>
      </c>
      <c r="C103" s="17" t="s">
        <v>717</v>
      </c>
      <c r="D103" s="12" t="s">
        <v>46</v>
      </c>
      <c r="E103" s="18" t="s">
        <v>718</v>
      </c>
      <c r="F103" s="19" t="s">
        <v>78</v>
      </c>
      <c r="G103" s="20">
        <v>16.3</v>
      </c>
      <c r="H103" s="21">
        <v>0</v>
      </c>
      <c r="I103" s="21">
        <f>ROUND(ROUND(H103,2)*ROUND(G103,3),2)</f>
        <v>0</v>
      </c>
      <c r="O103">
        <f>(I103*21)/100</f>
        <v>0</v>
      </c>
      <c r="P103" t="s">
        <v>27</v>
      </c>
    </row>
    <row r="104" spans="1:18" x14ac:dyDescent="0.2">
      <c r="A104" s="22" t="s">
        <v>49</v>
      </c>
      <c r="E104" s="23" t="s">
        <v>46</v>
      </c>
    </row>
    <row r="105" spans="1:18" ht="76.5" x14ac:dyDescent="0.2">
      <c r="A105" s="24" t="s">
        <v>51</v>
      </c>
      <c r="E105" s="25" t="s">
        <v>719</v>
      </c>
    </row>
    <row r="106" spans="1:18" ht="165.75" x14ac:dyDescent="0.2">
      <c r="A106" t="s">
        <v>52</v>
      </c>
      <c r="E106" s="23" t="s">
        <v>716</v>
      </c>
    </row>
    <row r="107" spans="1:18" ht="12.75" customHeight="1" x14ac:dyDescent="0.2">
      <c r="A107" s="3" t="s">
        <v>42</v>
      </c>
      <c r="B107" s="3"/>
      <c r="C107" s="26" t="s">
        <v>348</v>
      </c>
      <c r="D107" s="3"/>
      <c r="E107" s="15" t="s">
        <v>349</v>
      </c>
      <c r="F107" s="3"/>
      <c r="G107" s="3"/>
      <c r="H107" s="3"/>
      <c r="I107" s="27">
        <f>0+Q107</f>
        <v>0</v>
      </c>
      <c r="O107">
        <f>0+R107</f>
        <v>0</v>
      </c>
      <c r="Q107">
        <f>0+I108+I112+I116+I120+I124+I128+I132+I136</f>
        <v>0</v>
      </c>
      <c r="R107">
        <f>0+O108+O112+O116+O120+O124+O128+O132+O136</f>
        <v>0</v>
      </c>
    </row>
    <row r="108" spans="1:18" x14ac:dyDescent="0.2">
      <c r="A108" s="12" t="s">
        <v>44</v>
      </c>
      <c r="B108" s="17" t="s">
        <v>145</v>
      </c>
      <c r="C108" s="17" t="s">
        <v>720</v>
      </c>
      <c r="D108" s="12" t="s">
        <v>46</v>
      </c>
      <c r="E108" s="18" t="s">
        <v>721</v>
      </c>
      <c r="F108" s="19" t="s">
        <v>65</v>
      </c>
      <c r="G108" s="20">
        <v>107</v>
      </c>
      <c r="H108" s="21">
        <v>0</v>
      </c>
      <c r="I108" s="21">
        <f>ROUND(ROUND(H108,2)*ROUND(G108,3),2)</f>
        <v>0</v>
      </c>
      <c r="O108">
        <f>(I108*21)/100</f>
        <v>0</v>
      </c>
      <c r="P108" t="s">
        <v>27</v>
      </c>
    </row>
    <row r="109" spans="1:18" x14ac:dyDescent="0.2">
      <c r="A109" s="22" t="s">
        <v>49</v>
      </c>
      <c r="E109" s="23" t="s">
        <v>46</v>
      </c>
    </row>
    <row r="110" spans="1:18" ht="51" x14ac:dyDescent="0.2">
      <c r="A110" s="24" t="s">
        <v>51</v>
      </c>
      <c r="E110" s="25" t="s">
        <v>722</v>
      </c>
    </row>
    <row r="111" spans="1:18" ht="51" x14ac:dyDescent="0.2">
      <c r="A111" t="s">
        <v>52</v>
      </c>
      <c r="E111" s="23" t="s">
        <v>723</v>
      </c>
    </row>
    <row r="112" spans="1:18" x14ac:dyDescent="0.2">
      <c r="A112" s="12" t="s">
        <v>44</v>
      </c>
      <c r="B112" s="17" t="s">
        <v>149</v>
      </c>
      <c r="C112" s="17" t="s">
        <v>552</v>
      </c>
      <c r="D112" s="12" t="s">
        <v>46</v>
      </c>
      <c r="E112" s="18" t="s">
        <v>553</v>
      </c>
      <c r="F112" s="19" t="s">
        <v>65</v>
      </c>
      <c r="G112" s="20">
        <v>73</v>
      </c>
      <c r="H112" s="21">
        <v>0</v>
      </c>
      <c r="I112" s="21">
        <f>ROUND(ROUND(H112,2)*ROUND(G112,3),2)</f>
        <v>0</v>
      </c>
      <c r="O112">
        <f>(I112*21)/100</f>
        <v>0</v>
      </c>
      <c r="P112" t="s">
        <v>27</v>
      </c>
    </row>
    <row r="113" spans="1:16" x14ac:dyDescent="0.2">
      <c r="A113" s="22" t="s">
        <v>49</v>
      </c>
      <c r="E113" s="23" t="s">
        <v>46</v>
      </c>
    </row>
    <row r="114" spans="1:16" ht="76.5" x14ac:dyDescent="0.2">
      <c r="A114" s="24" t="s">
        <v>51</v>
      </c>
      <c r="E114" s="25" t="s">
        <v>724</v>
      </c>
    </row>
    <row r="115" spans="1:16" ht="51" x14ac:dyDescent="0.2">
      <c r="A115" t="s">
        <v>52</v>
      </c>
      <c r="E115" s="23" t="s">
        <v>723</v>
      </c>
    </row>
    <row r="116" spans="1:16" x14ac:dyDescent="0.2">
      <c r="A116" s="12" t="s">
        <v>44</v>
      </c>
      <c r="B116" s="17" t="s">
        <v>153</v>
      </c>
      <c r="C116" s="17" t="s">
        <v>555</v>
      </c>
      <c r="D116" s="12" t="s">
        <v>46</v>
      </c>
      <c r="E116" s="18" t="s">
        <v>556</v>
      </c>
      <c r="F116" s="19" t="s">
        <v>65</v>
      </c>
      <c r="G116" s="20">
        <v>16</v>
      </c>
      <c r="H116" s="21">
        <v>0</v>
      </c>
      <c r="I116" s="21">
        <f>ROUND(ROUND(H116,2)*ROUND(G116,3),2)</f>
        <v>0</v>
      </c>
      <c r="O116">
        <f>(I116*21)/100</f>
        <v>0</v>
      </c>
      <c r="P116" t="s">
        <v>27</v>
      </c>
    </row>
    <row r="117" spans="1:16" x14ac:dyDescent="0.2">
      <c r="A117" s="22" t="s">
        <v>49</v>
      </c>
      <c r="E117" s="23" t="s">
        <v>46</v>
      </c>
    </row>
    <row r="118" spans="1:16" ht="51" x14ac:dyDescent="0.2">
      <c r="A118" s="24" t="s">
        <v>51</v>
      </c>
      <c r="E118" s="25" t="s">
        <v>725</v>
      </c>
    </row>
    <row r="119" spans="1:16" ht="51" x14ac:dyDescent="0.2">
      <c r="A119" t="s">
        <v>52</v>
      </c>
      <c r="E119" s="23" t="s">
        <v>726</v>
      </c>
    </row>
    <row r="120" spans="1:16" x14ac:dyDescent="0.2">
      <c r="A120" s="12" t="s">
        <v>44</v>
      </c>
      <c r="B120" s="17" t="s">
        <v>157</v>
      </c>
      <c r="C120" s="17" t="s">
        <v>558</v>
      </c>
      <c r="D120" s="12" t="s">
        <v>46</v>
      </c>
      <c r="E120" s="18" t="s">
        <v>559</v>
      </c>
      <c r="F120" s="19" t="s">
        <v>65</v>
      </c>
      <c r="G120" s="20">
        <v>6</v>
      </c>
      <c r="H120" s="21">
        <v>0</v>
      </c>
      <c r="I120" s="21">
        <f>ROUND(ROUND(H120,2)*ROUND(G120,3),2)</f>
        <v>0</v>
      </c>
      <c r="O120">
        <f>(I120*21)/100</f>
        <v>0</v>
      </c>
      <c r="P120" t="s">
        <v>27</v>
      </c>
    </row>
    <row r="121" spans="1:16" x14ac:dyDescent="0.2">
      <c r="A121" s="22" t="s">
        <v>49</v>
      </c>
      <c r="E121" s="23" t="s">
        <v>46</v>
      </c>
    </row>
    <row r="122" spans="1:16" ht="51" x14ac:dyDescent="0.2">
      <c r="A122" s="24" t="s">
        <v>51</v>
      </c>
      <c r="E122" s="25" t="s">
        <v>727</v>
      </c>
    </row>
    <row r="123" spans="1:16" ht="25.5" x14ac:dyDescent="0.2">
      <c r="A123" t="s">
        <v>52</v>
      </c>
      <c r="E123" s="23" t="s">
        <v>662</v>
      </c>
    </row>
    <row r="124" spans="1:16" x14ac:dyDescent="0.2">
      <c r="A124" s="12" t="s">
        <v>44</v>
      </c>
      <c r="B124" s="17" t="s">
        <v>161</v>
      </c>
      <c r="C124" s="17" t="s">
        <v>663</v>
      </c>
      <c r="D124" s="12" t="s">
        <v>46</v>
      </c>
      <c r="E124" s="18" t="s">
        <v>664</v>
      </c>
      <c r="F124" s="19" t="s">
        <v>65</v>
      </c>
      <c r="G124" s="20">
        <v>6</v>
      </c>
      <c r="H124" s="21">
        <v>0</v>
      </c>
      <c r="I124" s="21">
        <f>ROUND(ROUND(H124,2)*ROUND(G124,3),2)</f>
        <v>0</v>
      </c>
      <c r="O124">
        <f>(I124*21)/100</f>
        <v>0</v>
      </c>
      <c r="P124" t="s">
        <v>27</v>
      </c>
    </row>
    <row r="125" spans="1:16" x14ac:dyDescent="0.2">
      <c r="A125" s="22" t="s">
        <v>49</v>
      </c>
      <c r="E125" s="23" t="s">
        <v>46</v>
      </c>
    </row>
    <row r="126" spans="1:16" ht="51" x14ac:dyDescent="0.2">
      <c r="A126" s="24" t="s">
        <v>51</v>
      </c>
      <c r="E126" s="25" t="s">
        <v>728</v>
      </c>
    </row>
    <row r="127" spans="1:16" ht="38.25" x14ac:dyDescent="0.2">
      <c r="A127" t="s">
        <v>52</v>
      </c>
      <c r="E127" s="23" t="s">
        <v>666</v>
      </c>
    </row>
    <row r="128" spans="1:16" x14ac:dyDescent="0.2">
      <c r="A128" s="12" t="s">
        <v>44</v>
      </c>
      <c r="B128" s="17" t="s">
        <v>165</v>
      </c>
      <c r="C128" s="17" t="s">
        <v>584</v>
      </c>
      <c r="D128" s="12" t="s">
        <v>46</v>
      </c>
      <c r="E128" s="18" t="s">
        <v>585</v>
      </c>
      <c r="F128" s="19" t="s">
        <v>57</v>
      </c>
      <c r="G128" s="20">
        <v>1.5</v>
      </c>
      <c r="H128" s="21">
        <v>0</v>
      </c>
      <c r="I128" s="21">
        <f>ROUND(ROUND(H128,2)*ROUND(G128,3),2)</f>
        <v>0</v>
      </c>
      <c r="O128">
        <f>(I128*21)/100</f>
        <v>0</v>
      </c>
      <c r="P128" t="s">
        <v>27</v>
      </c>
    </row>
    <row r="129" spans="1:18" x14ac:dyDescent="0.2">
      <c r="A129" s="22" t="s">
        <v>49</v>
      </c>
      <c r="E129" s="23" t="s">
        <v>46</v>
      </c>
    </row>
    <row r="130" spans="1:18" ht="38.25" x14ac:dyDescent="0.2">
      <c r="A130" s="24" t="s">
        <v>51</v>
      </c>
      <c r="E130" s="25" t="s">
        <v>729</v>
      </c>
    </row>
    <row r="131" spans="1:18" ht="114.75" x14ac:dyDescent="0.2">
      <c r="A131" t="s">
        <v>52</v>
      </c>
      <c r="E131" s="23" t="s">
        <v>668</v>
      </c>
    </row>
    <row r="132" spans="1:18" x14ac:dyDescent="0.2">
      <c r="A132" s="12" t="s">
        <v>44</v>
      </c>
      <c r="B132" s="17" t="s">
        <v>169</v>
      </c>
      <c r="C132" s="17" t="s">
        <v>669</v>
      </c>
      <c r="D132" s="12" t="s">
        <v>46</v>
      </c>
      <c r="E132" s="18" t="s">
        <v>670</v>
      </c>
      <c r="F132" s="19" t="s">
        <v>57</v>
      </c>
      <c r="G132" s="20">
        <v>1</v>
      </c>
      <c r="H132" s="21">
        <v>0</v>
      </c>
      <c r="I132" s="21">
        <f>ROUND(ROUND(H132,2)*ROUND(G132,3),2)</f>
        <v>0</v>
      </c>
      <c r="O132">
        <f>(I132*21)/100</f>
        <v>0</v>
      </c>
      <c r="P132" t="s">
        <v>27</v>
      </c>
    </row>
    <row r="133" spans="1:18" x14ac:dyDescent="0.2">
      <c r="A133" s="22" t="s">
        <v>49</v>
      </c>
      <c r="E133" s="23" t="s">
        <v>46</v>
      </c>
    </row>
    <row r="134" spans="1:18" ht="38.25" x14ac:dyDescent="0.2">
      <c r="A134" s="24" t="s">
        <v>51</v>
      </c>
      <c r="E134" s="25" t="s">
        <v>671</v>
      </c>
    </row>
    <row r="135" spans="1:18" ht="114.75" x14ac:dyDescent="0.2">
      <c r="A135" t="s">
        <v>52</v>
      </c>
      <c r="E135" s="23" t="s">
        <v>668</v>
      </c>
    </row>
    <row r="136" spans="1:18" x14ac:dyDescent="0.2">
      <c r="A136" s="12" t="s">
        <v>44</v>
      </c>
      <c r="B136" s="17" t="s">
        <v>213</v>
      </c>
      <c r="C136" s="17" t="s">
        <v>672</v>
      </c>
      <c r="D136" s="12" t="s">
        <v>46</v>
      </c>
      <c r="E136" s="18" t="s">
        <v>673</v>
      </c>
      <c r="F136" s="19" t="s">
        <v>48</v>
      </c>
      <c r="G136" s="20">
        <v>1</v>
      </c>
      <c r="H136" s="21">
        <v>0</v>
      </c>
      <c r="I136" s="21">
        <f>ROUND(ROUND(H136,2)*ROUND(G136,3),2)</f>
        <v>0</v>
      </c>
      <c r="O136">
        <f>(I136*21)/100</f>
        <v>0</v>
      </c>
      <c r="P136" t="s">
        <v>27</v>
      </c>
    </row>
    <row r="137" spans="1:18" x14ac:dyDescent="0.2">
      <c r="A137" s="22" t="s">
        <v>49</v>
      </c>
      <c r="E137" s="23" t="s">
        <v>46</v>
      </c>
    </row>
    <row r="138" spans="1:18" ht="51" x14ac:dyDescent="0.2">
      <c r="A138" s="24" t="s">
        <v>51</v>
      </c>
      <c r="E138" s="25" t="s">
        <v>674</v>
      </c>
    </row>
    <row r="139" spans="1:18" ht="51" x14ac:dyDescent="0.2">
      <c r="A139" t="s">
        <v>52</v>
      </c>
      <c r="E139" s="23" t="s">
        <v>675</v>
      </c>
    </row>
    <row r="140" spans="1:18" ht="12.75" customHeight="1" x14ac:dyDescent="0.2">
      <c r="A140" s="3" t="s">
        <v>42</v>
      </c>
      <c r="B140" s="3"/>
      <c r="C140" s="26" t="s">
        <v>319</v>
      </c>
      <c r="D140" s="3"/>
      <c r="E140" s="15" t="s">
        <v>320</v>
      </c>
      <c r="F140" s="3"/>
      <c r="G140" s="3"/>
      <c r="H140" s="3"/>
      <c r="I140" s="27">
        <f>0+Q140</f>
        <v>0</v>
      </c>
      <c r="O140">
        <f>0+R140</f>
        <v>0</v>
      </c>
      <c r="Q140">
        <f>0+I141+I145+I149+I153</f>
        <v>0</v>
      </c>
      <c r="R140">
        <f>0+O141+O145+O149+O153</f>
        <v>0</v>
      </c>
    </row>
    <row r="141" spans="1:18" ht="25.5" x14ac:dyDescent="0.2">
      <c r="A141" s="12" t="s">
        <v>44</v>
      </c>
      <c r="B141" s="17" t="s">
        <v>173</v>
      </c>
      <c r="C141" s="17" t="s">
        <v>676</v>
      </c>
      <c r="D141" s="12" t="s">
        <v>46</v>
      </c>
      <c r="E141" s="18" t="s">
        <v>677</v>
      </c>
      <c r="F141" s="19" t="s">
        <v>323</v>
      </c>
      <c r="G141" s="20">
        <v>323</v>
      </c>
      <c r="H141" s="21">
        <v>0</v>
      </c>
      <c r="I141" s="21">
        <f>ROUND(ROUND(H141,2)*ROUND(G141,3),2)</f>
        <v>0</v>
      </c>
      <c r="O141">
        <f>(I141*21)/100</f>
        <v>0</v>
      </c>
      <c r="P141" t="s">
        <v>27</v>
      </c>
    </row>
    <row r="142" spans="1:18" x14ac:dyDescent="0.2">
      <c r="A142" s="22" t="s">
        <v>49</v>
      </c>
      <c r="E142" s="23" t="s">
        <v>46</v>
      </c>
    </row>
    <row r="143" spans="1:18" ht="25.5" x14ac:dyDescent="0.2">
      <c r="A143" s="24" t="s">
        <v>51</v>
      </c>
      <c r="E143" s="25" t="s">
        <v>730</v>
      </c>
    </row>
    <row r="144" spans="1:18" ht="153" x14ac:dyDescent="0.2">
      <c r="A144" t="s">
        <v>52</v>
      </c>
      <c r="E144" s="23" t="s">
        <v>679</v>
      </c>
    </row>
    <row r="145" spans="1:16" ht="25.5" x14ac:dyDescent="0.2">
      <c r="A145" s="12" t="s">
        <v>44</v>
      </c>
      <c r="B145" s="17" t="s">
        <v>191</v>
      </c>
      <c r="C145" s="17" t="s">
        <v>589</v>
      </c>
      <c r="D145" s="12" t="s">
        <v>46</v>
      </c>
      <c r="E145" s="18" t="s">
        <v>680</v>
      </c>
      <c r="F145" s="19" t="s">
        <v>323</v>
      </c>
      <c r="G145" s="20">
        <v>15.07</v>
      </c>
      <c r="H145" s="21">
        <v>0</v>
      </c>
      <c r="I145" s="21">
        <f>ROUND(ROUND(H145,2)*ROUND(G145,3),2)</f>
        <v>0</v>
      </c>
      <c r="O145">
        <f>(I145*21)/100</f>
        <v>0</v>
      </c>
      <c r="P145" t="s">
        <v>27</v>
      </c>
    </row>
    <row r="146" spans="1:16" x14ac:dyDescent="0.2">
      <c r="A146" s="22" t="s">
        <v>49</v>
      </c>
      <c r="E146" s="23" t="s">
        <v>46</v>
      </c>
    </row>
    <row r="147" spans="1:16" ht="51" x14ac:dyDescent="0.2">
      <c r="A147" s="24" t="s">
        <v>51</v>
      </c>
      <c r="E147" s="25" t="s">
        <v>731</v>
      </c>
    </row>
    <row r="148" spans="1:16" ht="127.5" x14ac:dyDescent="0.2">
      <c r="A148" t="s">
        <v>52</v>
      </c>
      <c r="E148" s="23" t="s">
        <v>682</v>
      </c>
    </row>
    <row r="149" spans="1:16" ht="25.5" x14ac:dyDescent="0.2">
      <c r="A149" s="12" t="s">
        <v>44</v>
      </c>
      <c r="B149" s="17" t="s">
        <v>195</v>
      </c>
      <c r="C149" s="17" t="s">
        <v>732</v>
      </c>
      <c r="D149" s="12" t="s">
        <v>46</v>
      </c>
      <c r="E149" s="18" t="s">
        <v>733</v>
      </c>
      <c r="F149" s="19" t="s">
        <v>323</v>
      </c>
      <c r="G149" s="20">
        <v>19.692</v>
      </c>
      <c r="H149" s="21">
        <v>0</v>
      </c>
      <c r="I149" s="21">
        <f>ROUND(ROUND(H149,2)*ROUND(G149,3),2)</f>
        <v>0</v>
      </c>
      <c r="O149">
        <f>(I149*21)/100</f>
        <v>0</v>
      </c>
      <c r="P149" t="s">
        <v>27</v>
      </c>
    </row>
    <row r="150" spans="1:16" x14ac:dyDescent="0.2">
      <c r="A150" s="22" t="s">
        <v>49</v>
      </c>
      <c r="E150" s="23" t="s">
        <v>46</v>
      </c>
    </row>
    <row r="151" spans="1:16" ht="102" x14ac:dyDescent="0.2">
      <c r="A151" s="24" t="s">
        <v>51</v>
      </c>
      <c r="E151" s="25" t="s">
        <v>734</v>
      </c>
    </row>
    <row r="152" spans="1:16" ht="153" x14ac:dyDescent="0.2">
      <c r="A152" t="s">
        <v>52</v>
      </c>
      <c r="E152" s="23" t="s">
        <v>679</v>
      </c>
    </row>
    <row r="153" spans="1:16" ht="25.5" x14ac:dyDescent="0.2">
      <c r="A153" s="12" t="s">
        <v>44</v>
      </c>
      <c r="B153" s="17" t="s">
        <v>201</v>
      </c>
      <c r="C153" s="17" t="s">
        <v>683</v>
      </c>
      <c r="D153" s="12" t="s">
        <v>46</v>
      </c>
      <c r="E153" s="18" t="s">
        <v>684</v>
      </c>
      <c r="F153" s="19" t="s">
        <v>323</v>
      </c>
      <c r="G153" s="20">
        <v>44.075000000000003</v>
      </c>
      <c r="H153" s="21">
        <v>0</v>
      </c>
      <c r="I153" s="21">
        <f>ROUND(ROUND(H153,2)*ROUND(G153,3),2)</f>
        <v>0</v>
      </c>
      <c r="O153">
        <f>(I153*21)/100</f>
        <v>0</v>
      </c>
      <c r="P153" t="s">
        <v>27</v>
      </c>
    </row>
    <row r="154" spans="1:16" x14ac:dyDescent="0.2">
      <c r="A154" s="22" t="s">
        <v>49</v>
      </c>
      <c r="E154" s="23" t="s">
        <v>46</v>
      </c>
    </row>
    <row r="155" spans="1:16" ht="25.5" x14ac:dyDescent="0.2">
      <c r="A155" s="24" t="s">
        <v>51</v>
      </c>
      <c r="E155" s="25" t="s">
        <v>735</v>
      </c>
    </row>
    <row r="156" spans="1:16" ht="153" x14ac:dyDescent="0.2">
      <c r="A156" t="s">
        <v>52</v>
      </c>
      <c r="E156" s="23" t="s">
        <v>679</v>
      </c>
    </row>
  </sheetData>
  <mergeCells count="14">
    <mergeCell ref="A9:A10"/>
    <mergeCell ref="B9:B10"/>
    <mergeCell ref="C9:C10"/>
    <mergeCell ref="D9:D10"/>
    <mergeCell ref="C3:D3"/>
    <mergeCell ref="C4:D4"/>
    <mergeCell ref="C5:D5"/>
    <mergeCell ref="C6:D6"/>
    <mergeCell ref="C7:D7"/>
    <mergeCell ref="E9:E10"/>
    <mergeCell ref="F9:F10"/>
    <mergeCell ref="G9:G10"/>
    <mergeCell ref="H9:I9"/>
    <mergeCell ref="C8:D8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2"/>
  <sheetViews>
    <sheetView workbookViewId="0">
      <pane ySplit="11" topLeftCell="A12" activePane="bottomLeft" state="frozen"/>
      <selection pane="bottomLeft" activeCell="A12" sqref="A1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0+O12+O69+O82+O87+O120+O125+O146</f>
        <v>0</v>
      </c>
      <c r="P2" t="s">
        <v>22</v>
      </c>
    </row>
    <row r="3" spans="1:18" ht="15" customHeight="1" x14ac:dyDescent="0.25">
      <c r="A3" t="s">
        <v>2</v>
      </c>
      <c r="B3" s="7" t="s">
        <v>4</v>
      </c>
      <c r="C3" s="30" t="s">
        <v>5</v>
      </c>
      <c r="D3" s="31"/>
      <c r="E3" s="8" t="s">
        <v>6</v>
      </c>
      <c r="F3" s="1"/>
      <c r="G3" s="5"/>
      <c r="H3" s="4" t="s">
        <v>736</v>
      </c>
      <c r="I3" s="28">
        <f>0+I12+I69+I82+I87+I120+I125+I146</f>
        <v>0</v>
      </c>
      <c r="O3" t="s">
        <v>19</v>
      </c>
      <c r="P3" t="s">
        <v>23</v>
      </c>
    </row>
    <row r="4" spans="1:18" ht="15" customHeight="1" x14ac:dyDescent="0.25">
      <c r="A4" t="s">
        <v>7</v>
      </c>
      <c r="B4" s="7" t="s">
        <v>8</v>
      </c>
      <c r="C4" s="30" t="s">
        <v>267</v>
      </c>
      <c r="D4" s="31"/>
      <c r="E4" s="8" t="s">
        <v>268</v>
      </c>
      <c r="F4" s="1"/>
      <c r="G4" s="1"/>
      <c r="H4" s="6"/>
      <c r="I4" s="6"/>
      <c r="O4" t="s">
        <v>20</v>
      </c>
      <c r="P4" t="s">
        <v>23</v>
      </c>
    </row>
    <row r="5" spans="1:18" ht="12.75" customHeight="1" x14ac:dyDescent="0.25">
      <c r="A5" t="s">
        <v>11</v>
      </c>
      <c r="B5" s="7" t="s">
        <v>8</v>
      </c>
      <c r="C5" s="30" t="s">
        <v>269</v>
      </c>
      <c r="D5" s="31"/>
      <c r="E5" s="8" t="s">
        <v>270</v>
      </c>
      <c r="F5" s="1"/>
      <c r="G5" s="1"/>
      <c r="H5" s="1"/>
      <c r="I5" s="1"/>
      <c r="O5" t="s">
        <v>20</v>
      </c>
      <c r="P5" t="s">
        <v>23</v>
      </c>
    </row>
    <row r="6" spans="1:18" ht="12.75" customHeight="1" x14ac:dyDescent="0.25">
      <c r="A6" t="s">
        <v>14</v>
      </c>
      <c r="B6" s="7" t="s">
        <v>8</v>
      </c>
      <c r="C6" s="30" t="s">
        <v>602</v>
      </c>
      <c r="D6" s="31"/>
      <c r="E6" s="8" t="s">
        <v>603</v>
      </c>
      <c r="F6" s="1"/>
      <c r="G6" s="1"/>
      <c r="H6" s="1"/>
      <c r="I6" s="1"/>
    </row>
    <row r="7" spans="1:18" ht="12.75" customHeight="1" x14ac:dyDescent="0.25">
      <c r="A7" t="s">
        <v>17</v>
      </c>
      <c r="B7" s="7" t="s">
        <v>8</v>
      </c>
      <c r="C7" s="30" t="s">
        <v>604</v>
      </c>
      <c r="D7" s="31"/>
      <c r="E7" s="8" t="s">
        <v>605</v>
      </c>
      <c r="F7" s="1"/>
      <c r="G7" s="1"/>
      <c r="H7" s="1"/>
      <c r="I7" s="1"/>
    </row>
    <row r="8" spans="1:18" ht="12.75" customHeight="1" x14ac:dyDescent="0.25">
      <c r="A8" t="s">
        <v>606</v>
      </c>
      <c r="B8" s="10" t="s">
        <v>18</v>
      </c>
      <c r="C8" s="32" t="s">
        <v>736</v>
      </c>
      <c r="D8" s="33"/>
      <c r="E8" s="11" t="s">
        <v>737</v>
      </c>
      <c r="F8" s="3"/>
      <c r="G8" s="3"/>
      <c r="H8" s="3"/>
      <c r="I8" s="3"/>
    </row>
    <row r="9" spans="1:18" ht="12.75" customHeight="1" x14ac:dyDescent="0.2">
      <c r="A9" s="29" t="s">
        <v>26</v>
      </c>
      <c r="B9" s="29" t="s">
        <v>28</v>
      </c>
      <c r="C9" s="29" t="s">
        <v>30</v>
      </c>
      <c r="D9" s="29" t="s">
        <v>31</v>
      </c>
      <c r="E9" s="29" t="s">
        <v>32</v>
      </c>
      <c r="F9" s="29" t="s">
        <v>34</v>
      </c>
      <c r="G9" s="29" t="s">
        <v>36</v>
      </c>
      <c r="H9" s="29" t="s">
        <v>37</v>
      </c>
      <c r="I9" s="29"/>
    </row>
    <row r="10" spans="1:18" ht="12.75" customHeight="1" x14ac:dyDescent="0.2">
      <c r="A10" s="29"/>
      <c r="B10" s="29"/>
      <c r="C10" s="29"/>
      <c r="D10" s="29"/>
      <c r="E10" s="29"/>
      <c r="F10" s="29"/>
      <c r="G10" s="29"/>
      <c r="H10" s="9" t="s">
        <v>38</v>
      </c>
      <c r="I10" s="9" t="s">
        <v>40</v>
      </c>
    </row>
    <row r="11" spans="1:18" ht="12.75" customHeight="1" x14ac:dyDescent="0.2">
      <c r="A11" s="9" t="s">
        <v>27</v>
      </c>
      <c r="B11" s="9" t="s">
        <v>29</v>
      </c>
      <c r="C11" s="9" t="s">
        <v>23</v>
      </c>
      <c r="D11" s="9" t="s">
        <v>21</v>
      </c>
      <c r="E11" s="9" t="s">
        <v>33</v>
      </c>
      <c r="F11" s="9" t="s">
        <v>35</v>
      </c>
      <c r="G11" s="9" t="s">
        <v>22</v>
      </c>
      <c r="H11" s="9" t="s">
        <v>39</v>
      </c>
      <c r="I11" s="9" t="s">
        <v>41</v>
      </c>
    </row>
    <row r="12" spans="1:18" ht="12.75" customHeight="1" x14ac:dyDescent="0.2">
      <c r="A12" s="13" t="s">
        <v>42</v>
      </c>
      <c r="B12" s="13"/>
      <c r="C12" s="14" t="s">
        <v>41</v>
      </c>
      <c r="D12" s="13"/>
      <c r="E12" s="15" t="s">
        <v>54</v>
      </c>
      <c r="F12" s="13"/>
      <c r="G12" s="13"/>
      <c r="H12" s="13"/>
      <c r="I12" s="16">
        <f>0+Q12</f>
        <v>0</v>
      </c>
      <c r="O12">
        <f>0+R12</f>
        <v>0</v>
      </c>
      <c r="Q12">
        <f>0+I13+I17+I21+I25+I29+I33+I37+I41+I45+I49+I53+I57+I61+I65</f>
        <v>0</v>
      </c>
      <c r="R12">
        <f>0+O13+O17+O21+O25+O29+O33+O37+O41+O45+O49+O53+O57+O61+O65</f>
        <v>0</v>
      </c>
    </row>
    <row r="13" spans="1:18" x14ac:dyDescent="0.2">
      <c r="A13" s="12" t="s">
        <v>44</v>
      </c>
      <c r="B13" s="17" t="s">
        <v>29</v>
      </c>
      <c r="C13" s="17" t="s">
        <v>609</v>
      </c>
      <c r="D13" s="12" t="s">
        <v>46</v>
      </c>
      <c r="E13" s="18" t="s">
        <v>610</v>
      </c>
      <c r="F13" s="19" t="s">
        <v>57</v>
      </c>
      <c r="G13" s="20">
        <v>4.8600000000000003</v>
      </c>
      <c r="H13" s="21">
        <v>0</v>
      </c>
      <c r="I13" s="21">
        <f>ROUND(ROUND(H13,2)*ROUND(G13,3),2)</f>
        <v>0</v>
      </c>
      <c r="O13">
        <f>(I13*21)/100</f>
        <v>0</v>
      </c>
      <c r="P13" t="s">
        <v>27</v>
      </c>
    </row>
    <row r="14" spans="1:18" x14ac:dyDescent="0.2">
      <c r="A14" s="22" t="s">
        <v>49</v>
      </c>
      <c r="E14" s="23" t="s">
        <v>46</v>
      </c>
    </row>
    <row r="15" spans="1:18" ht="63.75" x14ac:dyDescent="0.2">
      <c r="A15" s="24" t="s">
        <v>51</v>
      </c>
      <c r="E15" s="25" t="s">
        <v>738</v>
      </c>
    </row>
    <row r="16" spans="1:18" ht="63.75" x14ac:dyDescent="0.2">
      <c r="A16" t="s">
        <v>52</v>
      </c>
      <c r="E16" s="23" t="s">
        <v>612</v>
      </c>
    </row>
    <row r="17" spans="1:16" x14ac:dyDescent="0.2">
      <c r="A17" s="12" t="s">
        <v>44</v>
      </c>
      <c r="B17" s="17" t="s">
        <v>23</v>
      </c>
      <c r="C17" s="17" t="s">
        <v>689</v>
      </c>
      <c r="D17" s="12" t="s">
        <v>46</v>
      </c>
      <c r="E17" s="18" t="s">
        <v>690</v>
      </c>
      <c r="F17" s="19" t="s">
        <v>57</v>
      </c>
      <c r="G17" s="20">
        <v>0.4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27</v>
      </c>
    </row>
    <row r="18" spans="1:16" x14ac:dyDescent="0.2">
      <c r="A18" s="22" t="s">
        <v>49</v>
      </c>
      <c r="E18" s="23" t="s">
        <v>46</v>
      </c>
    </row>
    <row r="19" spans="1:16" ht="63.75" x14ac:dyDescent="0.2">
      <c r="A19" s="24" t="s">
        <v>51</v>
      </c>
      <c r="E19" s="25" t="s">
        <v>739</v>
      </c>
    </row>
    <row r="20" spans="1:16" ht="63.75" x14ac:dyDescent="0.2">
      <c r="A20" t="s">
        <v>52</v>
      </c>
      <c r="E20" s="23" t="s">
        <v>612</v>
      </c>
    </row>
    <row r="21" spans="1:16" ht="25.5" x14ac:dyDescent="0.2">
      <c r="A21" s="12" t="s">
        <v>44</v>
      </c>
      <c r="B21" s="17" t="s">
        <v>21</v>
      </c>
      <c r="C21" s="17" t="s">
        <v>437</v>
      </c>
      <c r="D21" s="12" t="s">
        <v>46</v>
      </c>
      <c r="E21" s="18" t="s">
        <v>438</v>
      </c>
      <c r="F21" s="19" t="s">
        <v>57</v>
      </c>
      <c r="G21" s="20">
        <v>19.8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27</v>
      </c>
    </row>
    <row r="22" spans="1:16" x14ac:dyDescent="0.2">
      <c r="A22" s="22" t="s">
        <v>49</v>
      </c>
      <c r="E22" s="23" t="s">
        <v>46</v>
      </c>
    </row>
    <row r="23" spans="1:16" ht="140.25" x14ac:dyDescent="0.2">
      <c r="A23" s="24" t="s">
        <v>51</v>
      </c>
      <c r="E23" s="25" t="s">
        <v>740</v>
      </c>
    </row>
    <row r="24" spans="1:16" ht="63.75" x14ac:dyDescent="0.2">
      <c r="A24" t="s">
        <v>52</v>
      </c>
      <c r="E24" s="23" t="s">
        <v>612</v>
      </c>
    </row>
    <row r="25" spans="1:16" x14ac:dyDescent="0.2">
      <c r="A25" s="12" t="s">
        <v>44</v>
      </c>
      <c r="B25" s="17" t="s">
        <v>33</v>
      </c>
      <c r="C25" s="17" t="s">
        <v>357</v>
      </c>
      <c r="D25" s="12" t="s">
        <v>46</v>
      </c>
      <c r="E25" s="18" t="s">
        <v>358</v>
      </c>
      <c r="F25" s="19" t="s">
        <v>57</v>
      </c>
      <c r="G25" s="20">
        <v>103.68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27</v>
      </c>
    </row>
    <row r="26" spans="1:16" x14ac:dyDescent="0.2">
      <c r="A26" s="22" t="s">
        <v>49</v>
      </c>
      <c r="E26" s="23" t="s">
        <v>46</v>
      </c>
    </row>
    <row r="27" spans="1:16" ht="89.25" x14ac:dyDescent="0.2">
      <c r="A27" s="24" t="s">
        <v>51</v>
      </c>
      <c r="E27" s="25" t="s">
        <v>741</v>
      </c>
    </row>
    <row r="28" spans="1:16" ht="369.75" x14ac:dyDescent="0.2">
      <c r="A28" t="s">
        <v>52</v>
      </c>
      <c r="E28" s="23" t="s">
        <v>615</v>
      </c>
    </row>
    <row r="29" spans="1:16" x14ac:dyDescent="0.2">
      <c r="A29" s="12" t="s">
        <v>44</v>
      </c>
      <c r="B29" s="17" t="s">
        <v>35</v>
      </c>
      <c r="C29" s="17" t="s">
        <v>363</v>
      </c>
      <c r="D29" s="12" t="s">
        <v>46</v>
      </c>
      <c r="E29" s="18" t="s">
        <v>364</v>
      </c>
      <c r="F29" s="19" t="s">
        <v>57</v>
      </c>
      <c r="G29" s="20">
        <v>5.58</v>
      </c>
      <c r="H29" s="21">
        <v>0</v>
      </c>
      <c r="I29" s="21">
        <f>ROUND(ROUND(H29,2)*ROUND(G29,3),2)</f>
        <v>0</v>
      </c>
      <c r="O29">
        <f>(I29*21)/100</f>
        <v>0</v>
      </c>
      <c r="P29" t="s">
        <v>27</v>
      </c>
    </row>
    <row r="30" spans="1:16" x14ac:dyDescent="0.2">
      <c r="A30" s="22" t="s">
        <v>49</v>
      </c>
      <c r="E30" s="23" t="s">
        <v>46</v>
      </c>
    </row>
    <row r="31" spans="1:16" ht="51" x14ac:dyDescent="0.2">
      <c r="A31" s="24" t="s">
        <v>51</v>
      </c>
      <c r="E31" s="25" t="s">
        <v>742</v>
      </c>
    </row>
    <row r="32" spans="1:16" ht="318.75" x14ac:dyDescent="0.2">
      <c r="A32" t="s">
        <v>52</v>
      </c>
      <c r="E32" s="23" t="s">
        <v>743</v>
      </c>
    </row>
    <row r="33" spans="1:16" x14ac:dyDescent="0.2">
      <c r="A33" s="12" t="s">
        <v>44</v>
      </c>
      <c r="B33" s="17" t="s">
        <v>22</v>
      </c>
      <c r="C33" s="17" t="s">
        <v>369</v>
      </c>
      <c r="D33" s="12" t="s">
        <v>46</v>
      </c>
      <c r="E33" s="18" t="s">
        <v>370</v>
      </c>
      <c r="F33" s="19" t="s">
        <v>57</v>
      </c>
      <c r="G33" s="20">
        <v>107.26</v>
      </c>
      <c r="H33" s="21">
        <v>0</v>
      </c>
      <c r="I33" s="21">
        <f>ROUND(ROUND(H33,2)*ROUND(G33,3),2)</f>
        <v>0</v>
      </c>
      <c r="O33">
        <f>(I33*21)/100</f>
        <v>0</v>
      </c>
      <c r="P33" t="s">
        <v>27</v>
      </c>
    </row>
    <row r="34" spans="1:16" x14ac:dyDescent="0.2">
      <c r="A34" s="22" t="s">
        <v>49</v>
      </c>
      <c r="E34" s="23" t="s">
        <v>46</v>
      </c>
    </row>
    <row r="35" spans="1:16" ht="76.5" x14ac:dyDescent="0.2">
      <c r="A35" s="24" t="s">
        <v>51</v>
      </c>
      <c r="E35" s="25" t="s">
        <v>744</v>
      </c>
    </row>
    <row r="36" spans="1:16" ht="191.25" x14ac:dyDescent="0.2">
      <c r="A36" t="s">
        <v>52</v>
      </c>
      <c r="E36" s="23" t="s">
        <v>617</v>
      </c>
    </row>
    <row r="37" spans="1:16" x14ac:dyDescent="0.2">
      <c r="A37" s="12" t="s">
        <v>44</v>
      </c>
      <c r="B37" s="17" t="s">
        <v>75</v>
      </c>
      <c r="C37" s="17" t="s">
        <v>68</v>
      </c>
      <c r="D37" s="12" t="s">
        <v>46</v>
      </c>
      <c r="E37" s="18" t="s">
        <v>69</v>
      </c>
      <c r="F37" s="19" t="s">
        <v>57</v>
      </c>
      <c r="G37" s="20">
        <v>2</v>
      </c>
      <c r="H37" s="21">
        <v>0</v>
      </c>
      <c r="I37" s="21">
        <f>ROUND(ROUND(H37,2)*ROUND(G37,3),2)</f>
        <v>0</v>
      </c>
      <c r="O37">
        <f>(I37*21)/100</f>
        <v>0</v>
      </c>
      <c r="P37" t="s">
        <v>27</v>
      </c>
    </row>
    <row r="38" spans="1:16" x14ac:dyDescent="0.2">
      <c r="A38" s="22" t="s">
        <v>49</v>
      </c>
      <c r="E38" s="23" t="s">
        <v>46</v>
      </c>
    </row>
    <row r="39" spans="1:16" ht="51" x14ac:dyDescent="0.2">
      <c r="A39" s="24" t="s">
        <v>51</v>
      </c>
      <c r="E39" s="25" t="s">
        <v>618</v>
      </c>
    </row>
    <row r="40" spans="1:16" ht="229.5" x14ac:dyDescent="0.2">
      <c r="A40" t="s">
        <v>52</v>
      </c>
      <c r="E40" s="23" t="s">
        <v>619</v>
      </c>
    </row>
    <row r="41" spans="1:16" x14ac:dyDescent="0.2">
      <c r="A41" s="12" t="s">
        <v>44</v>
      </c>
      <c r="B41" s="17" t="s">
        <v>81</v>
      </c>
      <c r="C41" s="17" t="s">
        <v>379</v>
      </c>
      <c r="D41" s="12" t="s">
        <v>46</v>
      </c>
      <c r="E41" s="18" t="s">
        <v>380</v>
      </c>
      <c r="F41" s="19" t="s">
        <v>78</v>
      </c>
      <c r="G41" s="20">
        <v>162</v>
      </c>
      <c r="H41" s="21">
        <v>0</v>
      </c>
      <c r="I41" s="21">
        <f>ROUND(ROUND(H41,2)*ROUND(G41,3),2)</f>
        <v>0</v>
      </c>
      <c r="O41">
        <f>(I41*21)/100</f>
        <v>0</v>
      </c>
      <c r="P41" t="s">
        <v>27</v>
      </c>
    </row>
    <row r="42" spans="1:16" x14ac:dyDescent="0.2">
      <c r="A42" s="22" t="s">
        <v>49</v>
      </c>
      <c r="E42" s="23" t="s">
        <v>46</v>
      </c>
    </row>
    <row r="43" spans="1:16" ht="51" x14ac:dyDescent="0.2">
      <c r="A43" s="24" t="s">
        <v>51</v>
      </c>
      <c r="E43" s="25" t="s">
        <v>745</v>
      </c>
    </row>
    <row r="44" spans="1:16" ht="25.5" x14ac:dyDescent="0.2">
      <c r="A44" t="s">
        <v>52</v>
      </c>
      <c r="E44" s="23" t="s">
        <v>621</v>
      </c>
    </row>
    <row r="45" spans="1:16" x14ac:dyDescent="0.2">
      <c r="A45" s="12" t="s">
        <v>44</v>
      </c>
      <c r="B45" s="17" t="s">
        <v>39</v>
      </c>
      <c r="C45" s="17" t="s">
        <v>454</v>
      </c>
      <c r="D45" s="12" t="s">
        <v>46</v>
      </c>
      <c r="E45" s="18" t="s">
        <v>455</v>
      </c>
      <c r="F45" s="19" t="s">
        <v>78</v>
      </c>
      <c r="G45" s="20">
        <v>140</v>
      </c>
      <c r="H45" s="21">
        <v>0</v>
      </c>
      <c r="I45" s="21">
        <f>ROUND(ROUND(H45,2)*ROUND(G45,3),2)</f>
        <v>0</v>
      </c>
      <c r="O45">
        <f>(I45*21)/100</f>
        <v>0</v>
      </c>
      <c r="P45" t="s">
        <v>27</v>
      </c>
    </row>
    <row r="46" spans="1:16" x14ac:dyDescent="0.2">
      <c r="A46" s="22" t="s">
        <v>49</v>
      </c>
      <c r="E46" s="23" t="s">
        <v>46</v>
      </c>
    </row>
    <row r="47" spans="1:16" ht="51" x14ac:dyDescent="0.2">
      <c r="A47" s="24" t="s">
        <v>51</v>
      </c>
      <c r="E47" s="25" t="s">
        <v>746</v>
      </c>
    </row>
    <row r="48" spans="1:16" ht="38.25" x14ac:dyDescent="0.2">
      <c r="A48" t="s">
        <v>52</v>
      </c>
      <c r="E48" s="23" t="s">
        <v>623</v>
      </c>
    </row>
    <row r="49" spans="1:16" x14ac:dyDescent="0.2">
      <c r="A49" s="12" t="s">
        <v>44</v>
      </c>
      <c r="B49" s="17" t="s">
        <v>41</v>
      </c>
      <c r="C49" s="17" t="s">
        <v>624</v>
      </c>
      <c r="D49" s="12" t="s">
        <v>46</v>
      </c>
      <c r="E49" s="18" t="s">
        <v>625</v>
      </c>
      <c r="F49" s="19" t="s">
        <v>78</v>
      </c>
      <c r="G49" s="20">
        <v>140</v>
      </c>
      <c r="H49" s="21">
        <v>0</v>
      </c>
      <c r="I49" s="21">
        <f>ROUND(ROUND(H49,2)*ROUND(G49,3),2)</f>
        <v>0</v>
      </c>
      <c r="O49">
        <f>(I49*21)/100</f>
        <v>0</v>
      </c>
      <c r="P49" t="s">
        <v>27</v>
      </c>
    </row>
    <row r="50" spans="1:16" x14ac:dyDescent="0.2">
      <c r="A50" s="22" t="s">
        <v>49</v>
      </c>
      <c r="E50" s="23" t="s">
        <v>46</v>
      </c>
    </row>
    <row r="51" spans="1:16" ht="51" x14ac:dyDescent="0.2">
      <c r="A51" s="24" t="s">
        <v>51</v>
      </c>
      <c r="E51" s="25" t="s">
        <v>747</v>
      </c>
    </row>
    <row r="52" spans="1:16" ht="25.5" x14ac:dyDescent="0.2">
      <c r="A52" t="s">
        <v>52</v>
      </c>
      <c r="E52" s="23" t="s">
        <v>627</v>
      </c>
    </row>
    <row r="53" spans="1:16" x14ac:dyDescent="0.2">
      <c r="A53" s="12" t="s">
        <v>44</v>
      </c>
      <c r="B53" s="17" t="s">
        <v>97</v>
      </c>
      <c r="C53" s="17" t="s">
        <v>459</v>
      </c>
      <c r="D53" s="12" t="s">
        <v>46</v>
      </c>
      <c r="E53" s="18" t="s">
        <v>460</v>
      </c>
      <c r="F53" s="19" t="s">
        <v>78</v>
      </c>
      <c r="G53" s="20">
        <v>140</v>
      </c>
      <c r="H53" s="21">
        <v>0</v>
      </c>
      <c r="I53" s="21">
        <f>ROUND(ROUND(H53,2)*ROUND(G53,3),2)</f>
        <v>0</v>
      </c>
      <c r="O53">
        <f>(I53*21)/100</f>
        <v>0</v>
      </c>
      <c r="P53" t="s">
        <v>27</v>
      </c>
    </row>
    <row r="54" spans="1:16" x14ac:dyDescent="0.2">
      <c r="A54" s="22" t="s">
        <v>49</v>
      </c>
      <c r="E54" s="23" t="s">
        <v>46</v>
      </c>
    </row>
    <row r="55" spans="1:16" ht="51" x14ac:dyDescent="0.2">
      <c r="A55" s="24" t="s">
        <v>51</v>
      </c>
      <c r="E55" s="25" t="s">
        <v>747</v>
      </c>
    </row>
    <row r="56" spans="1:16" ht="38.25" x14ac:dyDescent="0.2">
      <c r="A56" t="s">
        <v>52</v>
      </c>
      <c r="E56" s="23" t="s">
        <v>628</v>
      </c>
    </row>
    <row r="57" spans="1:16" x14ac:dyDescent="0.2">
      <c r="A57" s="12" t="s">
        <v>44</v>
      </c>
      <c r="B57" s="17" t="s">
        <v>104</v>
      </c>
      <c r="C57" s="17" t="s">
        <v>461</v>
      </c>
      <c r="D57" s="12" t="s">
        <v>46</v>
      </c>
      <c r="E57" s="18" t="s">
        <v>462</v>
      </c>
      <c r="F57" s="19" t="s">
        <v>57</v>
      </c>
      <c r="G57" s="20">
        <v>1.4</v>
      </c>
      <c r="H57" s="21">
        <v>0</v>
      </c>
      <c r="I57" s="21">
        <f>ROUND(ROUND(H57,2)*ROUND(G57,3),2)</f>
        <v>0</v>
      </c>
      <c r="O57">
        <f>(I57*21)/100</f>
        <v>0</v>
      </c>
      <c r="P57" t="s">
        <v>27</v>
      </c>
    </row>
    <row r="58" spans="1:16" x14ac:dyDescent="0.2">
      <c r="A58" s="22" t="s">
        <v>49</v>
      </c>
      <c r="E58" s="23" t="s">
        <v>46</v>
      </c>
    </row>
    <row r="59" spans="1:16" ht="63.75" x14ac:dyDescent="0.2">
      <c r="A59" s="24" t="s">
        <v>51</v>
      </c>
      <c r="E59" s="25" t="s">
        <v>748</v>
      </c>
    </row>
    <row r="60" spans="1:16" ht="38.25" x14ac:dyDescent="0.2">
      <c r="A60" t="s">
        <v>52</v>
      </c>
      <c r="E60" s="23" t="s">
        <v>630</v>
      </c>
    </row>
    <row r="61" spans="1:16" x14ac:dyDescent="0.2">
      <c r="A61" s="12" t="s">
        <v>44</v>
      </c>
      <c r="B61" s="17" t="s">
        <v>209</v>
      </c>
      <c r="C61" s="17" t="s">
        <v>631</v>
      </c>
      <c r="D61" s="12" t="s">
        <v>46</v>
      </c>
      <c r="E61" s="18" t="s">
        <v>574</v>
      </c>
      <c r="F61" s="19" t="s">
        <v>93</v>
      </c>
      <c r="G61" s="20">
        <v>3</v>
      </c>
      <c r="H61" s="21">
        <v>0</v>
      </c>
      <c r="I61" s="21">
        <f>ROUND(ROUND(H61,2)*ROUND(G61,3),2)</f>
        <v>0</v>
      </c>
      <c r="O61">
        <f>(I61*21)/100</f>
        <v>0</v>
      </c>
      <c r="P61" t="s">
        <v>27</v>
      </c>
    </row>
    <row r="62" spans="1:16" x14ac:dyDescent="0.2">
      <c r="A62" s="22" t="s">
        <v>49</v>
      </c>
      <c r="E62" s="23" t="s">
        <v>46</v>
      </c>
    </row>
    <row r="63" spans="1:16" x14ac:dyDescent="0.2">
      <c r="A63" s="24" t="s">
        <v>51</v>
      </c>
      <c r="E63" s="25" t="s">
        <v>632</v>
      </c>
    </row>
    <row r="64" spans="1:16" x14ac:dyDescent="0.2">
      <c r="A64" t="s">
        <v>52</v>
      </c>
      <c r="E64" s="23" t="s">
        <v>633</v>
      </c>
    </row>
    <row r="65" spans="1:18" ht="25.5" x14ac:dyDescent="0.2">
      <c r="A65" s="12" t="s">
        <v>44</v>
      </c>
      <c r="B65" s="17" t="s">
        <v>213</v>
      </c>
      <c r="C65" s="17" t="s">
        <v>634</v>
      </c>
      <c r="D65" s="12" t="s">
        <v>46</v>
      </c>
      <c r="E65" s="18" t="s">
        <v>635</v>
      </c>
      <c r="F65" s="19" t="s">
        <v>57</v>
      </c>
      <c r="G65" s="20">
        <v>14</v>
      </c>
      <c r="H65" s="21">
        <v>0</v>
      </c>
      <c r="I65" s="21">
        <f>ROUND(ROUND(H65,2)*ROUND(G65,3),2)</f>
        <v>0</v>
      </c>
      <c r="O65">
        <f>(I65*21)/100</f>
        <v>0</v>
      </c>
      <c r="P65" t="s">
        <v>27</v>
      </c>
    </row>
    <row r="66" spans="1:18" x14ac:dyDescent="0.2">
      <c r="A66" s="22" t="s">
        <v>49</v>
      </c>
      <c r="E66" s="23" t="s">
        <v>46</v>
      </c>
    </row>
    <row r="67" spans="1:18" ht="51" x14ac:dyDescent="0.2">
      <c r="A67" s="24" t="s">
        <v>51</v>
      </c>
      <c r="E67" s="25" t="s">
        <v>749</v>
      </c>
    </row>
    <row r="68" spans="1:18" x14ac:dyDescent="0.2">
      <c r="A68" t="s">
        <v>52</v>
      </c>
      <c r="E68" s="23" t="s">
        <v>637</v>
      </c>
    </row>
    <row r="69" spans="1:18" ht="12.75" customHeight="1" x14ac:dyDescent="0.2">
      <c r="A69" s="3" t="s">
        <v>42</v>
      </c>
      <c r="B69" s="3"/>
      <c r="C69" s="26" t="s">
        <v>137</v>
      </c>
      <c r="D69" s="3"/>
      <c r="E69" s="15" t="s">
        <v>382</v>
      </c>
      <c r="F69" s="3"/>
      <c r="G69" s="3"/>
      <c r="H69" s="3"/>
      <c r="I69" s="27">
        <f>0+Q69</f>
        <v>0</v>
      </c>
      <c r="O69">
        <f>0+R69</f>
        <v>0</v>
      </c>
      <c r="Q69">
        <f>0+I70+I74+I78</f>
        <v>0</v>
      </c>
      <c r="R69">
        <f>0+O70+O74+O78</f>
        <v>0</v>
      </c>
    </row>
    <row r="70" spans="1:18" x14ac:dyDescent="0.2">
      <c r="A70" s="12" t="s">
        <v>44</v>
      </c>
      <c r="B70" s="17" t="s">
        <v>108</v>
      </c>
      <c r="C70" s="17" t="s">
        <v>383</v>
      </c>
      <c r="D70" s="12" t="s">
        <v>46</v>
      </c>
      <c r="E70" s="18" t="s">
        <v>384</v>
      </c>
      <c r="F70" s="19" t="s">
        <v>57</v>
      </c>
      <c r="G70" s="20">
        <v>4.96</v>
      </c>
      <c r="H70" s="21">
        <v>0</v>
      </c>
      <c r="I70" s="21">
        <f>ROUND(ROUND(H70,2)*ROUND(G70,3),2)</f>
        <v>0</v>
      </c>
      <c r="O70">
        <f>(I70*21)/100</f>
        <v>0</v>
      </c>
      <c r="P70" t="s">
        <v>27</v>
      </c>
    </row>
    <row r="71" spans="1:18" x14ac:dyDescent="0.2">
      <c r="A71" s="22" t="s">
        <v>49</v>
      </c>
      <c r="E71" s="23" t="s">
        <v>46</v>
      </c>
    </row>
    <row r="72" spans="1:18" ht="51" x14ac:dyDescent="0.2">
      <c r="A72" s="24" t="s">
        <v>51</v>
      </c>
      <c r="E72" s="25" t="s">
        <v>750</v>
      </c>
    </row>
    <row r="73" spans="1:18" ht="38.25" x14ac:dyDescent="0.2">
      <c r="A73" t="s">
        <v>52</v>
      </c>
      <c r="E73" s="23" t="s">
        <v>751</v>
      </c>
    </row>
    <row r="74" spans="1:18" x14ac:dyDescent="0.2">
      <c r="A74" s="12" t="s">
        <v>44</v>
      </c>
      <c r="B74" s="17" t="s">
        <v>113</v>
      </c>
      <c r="C74" s="17" t="s">
        <v>638</v>
      </c>
      <c r="D74" s="12" t="s">
        <v>46</v>
      </c>
      <c r="E74" s="18" t="s">
        <v>639</v>
      </c>
      <c r="F74" s="19" t="s">
        <v>78</v>
      </c>
      <c r="G74" s="20">
        <v>210.6</v>
      </c>
      <c r="H74" s="21">
        <v>0</v>
      </c>
      <c r="I74" s="21">
        <f>ROUND(ROUND(H74,2)*ROUND(G74,3),2)</f>
        <v>0</v>
      </c>
      <c r="O74">
        <f>(I74*21)/100</f>
        <v>0</v>
      </c>
      <c r="P74" t="s">
        <v>27</v>
      </c>
    </row>
    <row r="75" spans="1:18" x14ac:dyDescent="0.2">
      <c r="A75" s="22" t="s">
        <v>49</v>
      </c>
      <c r="E75" s="23" t="s">
        <v>46</v>
      </c>
    </row>
    <row r="76" spans="1:18" ht="51" x14ac:dyDescent="0.2">
      <c r="A76" s="24" t="s">
        <v>51</v>
      </c>
      <c r="E76" s="25" t="s">
        <v>752</v>
      </c>
    </row>
    <row r="77" spans="1:18" ht="102" x14ac:dyDescent="0.2">
      <c r="A77" t="s">
        <v>52</v>
      </c>
      <c r="E77" s="23" t="s">
        <v>641</v>
      </c>
    </row>
    <row r="78" spans="1:18" x14ac:dyDescent="0.2">
      <c r="A78" s="12" t="s">
        <v>44</v>
      </c>
      <c r="B78" s="17" t="s">
        <v>116</v>
      </c>
      <c r="C78" s="17" t="s">
        <v>753</v>
      </c>
      <c r="D78" s="12" t="s">
        <v>46</v>
      </c>
      <c r="E78" s="18" t="s">
        <v>754</v>
      </c>
      <c r="F78" s="19" t="s">
        <v>78</v>
      </c>
      <c r="G78" s="20">
        <v>64.48</v>
      </c>
      <c r="H78" s="21">
        <v>0</v>
      </c>
      <c r="I78" s="21">
        <f>ROUND(ROUND(H78,2)*ROUND(G78,3),2)</f>
        <v>0</v>
      </c>
      <c r="O78">
        <f>(I78*21)/100</f>
        <v>0</v>
      </c>
      <c r="P78" t="s">
        <v>27</v>
      </c>
    </row>
    <row r="79" spans="1:18" x14ac:dyDescent="0.2">
      <c r="A79" s="22" t="s">
        <v>49</v>
      </c>
      <c r="E79" s="23" t="s">
        <v>46</v>
      </c>
    </row>
    <row r="80" spans="1:18" ht="51" x14ac:dyDescent="0.2">
      <c r="A80" s="24" t="s">
        <v>51</v>
      </c>
      <c r="E80" s="25" t="s">
        <v>755</v>
      </c>
    </row>
    <row r="81" spans="1:18" ht="102" x14ac:dyDescent="0.2">
      <c r="A81" t="s">
        <v>52</v>
      </c>
      <c r="E81" s="23" t="s">
        <v>641</v>
      </c>
    </row>
    <row r="82" spans="1:18" ht="12.75" customHeight="1" x14ac:dyDescent="0.2">
      <c r="A82" s="3" t="s">
        <v>42</v>
      </c>
      <c r="B82" s="3"/>
      <c r="C82" s="26" t="s">
        <v>240</v>
      </c>
      <c r="D82" s="3"/>
      <c r="E82" s="15" t="s">
        <v>389</v>
      </c>
      <c r="F82" s="3"/>
      <c r="G82" s="3"/>
      <c r="H82" s="3"/>
      <c r="I82" s="27">
        <f>0+Q82</f>
        <v>0</v>
      </c>
      <c r="O82">
        <f>0+R82</f>
        <v>0</v>
      </c>
      <c r="Q82">
        <f>0+I83</f>
        <v>0</v>
      </c>
      <c r="R82">
        <f>0+O83</f>
        <v>0</v>
      </c>
    </row>
    <row r="83" spans="1:18" x14ac:dyDescent="0.2">
      <c r="A83" s="12" t="s">
        <v>44</v>
      </c>
      <c r="B83" s="17" t="s">
        <v>120</v>
      </c>
      <c r="C83" s="17" t="s">
        <v>390</v>
      </c>
      <c r="D83" s="12" t="s">
        <v>46</v>
      </c>
      <c r="E83" s="18" t="s">
        <v>391</v>
      </c>
      <c r="F83" s="19" t="s">
        <v>57</v>
      </c>
      <c r="G83" s="20">
        <v>0.62</v>
      </c>
      <c r="H83" s="21">
        <v>0</v>
      </c>
      <c r="I83" s="21">
        <f>ROUND(ROUND(H83,2)*ROUND(G83,3),2)</f>
        <v>0</v>
      </c>
      <c r="O83">
        <f>(I83*21)/100</f>
        <v>0</v>
      </c>
      <c r="P83" t="s">
        <v>27</v>
      </c>
    </row>
    <row r="84" spans="1:18" x14ac:dyDescent="0.2">
      <c r="A84" s="22" t="s">
        <v>49</v>
      </c>
      <c r="E84" s="23" t="s">
        <v>46</v>
      </c>
    </row>
    <row r="85" spans="1:18" ht="51" x14ac:dyDescent="0.2">
      <c r="A85" s="24" t="s">
        <v>51</v>
      </c>
      <c r="E85" s="25" t="s">
        <v>756</v>
      </c>
    </row>
    <row r="86" spans="1:18" ht="38.25" x14ac:dyDescent="0.2">
      <c r="A86" t="s">
        <v>52</v>
      </c>
      <c r="E86" s="23" t="s">
        <v>757</v>
      </c>
    </row>
    <row r="87" spans="1:18" ht="12.75" customHeight="1" x14ac:dyDescent="0.2">
      <c r="A87" s="3" t="s">
        <v>42</v>
      </c>
      <c r="B87" s="3"/>
      <c r="C87" s="26" t="s">
        <v>483</v>
      </c>
      <c r="D87" s="3"/>
      <c r="E87" s="15" t="s">
        <v>484</v>
      </c>
      <c r="F87" s="3"/>
      <c r="G87" s="3"/>
      <c r="H87" s="3"/>
      <c r="I87" s="27">
        <f>0+Q87</f>
        <v>0</v>
      </c>
      <c r="O87">
        <f>0+R87</f>
        <v>0</v>
      </c>
      <c r="Q87">
        <f>0+I88+I92+I96+I100+I104+I108+I112+I116</f>
        <v>0</v>
      </c>
      <c r="R87">
        <f>0+O88+O92+O96+O100+O104+O108+O112+O116</f>
        <v>0</v>
      </c>
    </row>
    <row r="88" spans="1:18" x14ac:dyDescent="0.2">
      <c r="A88" s="12" t="s">
        <v>44</v>
      </c>
      <c r="B88" s="17" t="s">
        <v>123</v>
      </c>
      <c r="C88" s="17" t="s">
        <v>642</v>
      </c>
      <c r="D88" s="12" t="s">
        <v>46</v>
      </c>
      <c r="E88" s="18" t="s">
        <v>516</v>
      </c>
      <c r="F88" s="19" t="s">
        <v>78</v>
      </c>
      <c r="G88" s="20">
        <v>119.6</v>
      </c>
      <c r="H88" s="21">
        <v>0</v>
      </c>
      <c r="I88" s="21">
        <f>ROUND(ROUND(H88,2)*ROUND(G88,3),2)</f>
        <v>0</v>
      </c>
      <c r="O88">
        <f>(I88*21)/100</f>
        <v>0</v>
      </c>
      <c r="P88" t="s">
        <v>27</v>
      </c>
    </row>
    <row r="89" spans="1:18" x14ac:dyDescent="0.2">
      <c r="A89" s="22" t="s">
        <v>49</v>
      </c>
      <c r="E89" s="23" t="s">
        <v>46</v>
      </c>
    </row>
    <row r="90" spans="1:18" ht="63.75" x14ac:dyDescent="0.2">
      <c r="A90" s="24" t="s">
        <v>51</v>
      </c>
      <c r="E90" s="25" t="s">
        <v>758</v>
      </c>
    </row>
    <row r="91" spans="1:18" ht="140.25" x14ac:dyDescent="0.2">
      <c r="A91" t="s">
        <v>52</v>
      </c>
      <c r="E91" s="23" t="s">
        <v>644</v>
      </c>
    </row>
    <row r="92" spans="1:18" x14ac:dyDescent="0.2">
      <c r="A92" s="12" t="s">
        <v>44</v>
      </c>
      <c r="B92" s="17" t="s">
        <v>127</v>
      </c>
      <c r="C92" s="17" t="s">
        <v>491</v>
      </c>
      <c r="D92" s="12" t="s">
        <v>46</v>
      </c>
      <c r="E92" s="18" t="s">
        <v>492</v>
      </c>
      <c r="F92" s="19" t="s">
        <v>78</v>
      </c>
      <c r="G92" s="20">
        <v>119.6</v>
      </c>
      <c r="H92" s="21">
        <v>0</v>
      </c>
      <c r="I92" s="21">
        <f>ROUND(ROUND(H92,2)*ROUND(G92,3),2)</f>
        <v>0</v>
      </c>
      <c r="O92">
        <f>(I92*21)/100</f>
        <v>0</v>
      </c>
      <c r="P92" t="s">
        <v>27</v>
      </c>
    </row>
    <row r="93" spans="1:18" x14ac:dyDescent="0.2">
      <c r="A93" s="22" t="s">
        <v>49</v>
      </c>
      <c r="E93" s="23" t="s">
        <v>46</v>
      </c>
    </row>
    <row r="94" spans="1:18" ht="63.75" x14ac:dyDescent="0.2">
      <c r="A94" s="24" t="s">
        <v>51</v>
      </c>
      <c r="E94" s="25" t="s">
        <v>759</v>
      </c>
    </row>
    <row r="95" spans="1:18" ht="51" x14ac:dyDescent="0.2">
      <c r="A95" t="s">
        <v>52</v>
      </c>
      <c r="E95" s="23" t="s">
        <v>646</v>
      </c>
    </row>
    <row r="96" spans="1:18" x14ac:dyDescent="0.2">
      <c r="A96" s="12" t="s">
        <v>44</v>
      </c>
      <c r="B96" s="17" t="s">
        <v>133</v>
      </c>
      <c r="C96" s="17" t="s">
        <v>647</v>
      </c>
      <c r="D96" s="12" t="s">
        <v>46</v>
      </c>
      <c r="E96" s="18" t="s">
        <v>648</v>
      </c>
      <c r="F96" s="19" t="s">
        <v>78</v>
      </c>
      <c r="G96" s="20">
        <v>158</v>
      </c>
      <c r="H96" s="21">
        <v>0</v>
      </c>
      <c r="I96" s="21">
        <f>ROUND(ROUND(H96,2)*ROUND(G96,3),2)</f>
        <v>0</v>
      </c>
      <c r="O96">
        <f>(I96*21)/100</f>
        <v>0</v>
      </c>
      <c r="P96" t="s">
        <v>27</v>
      </c>
    </row>
    <row r="97" spans="1:16" x14ac:dyDescent="0.2">
      <c r="A97" s="22" t="s">
        <v>49</v>
      </c>
      <c r="E97" s="23" t="s">
        <v>46</v>
      </c>
    </row>
    <row r="98" spans="1:16" ht="102" x14ac:dyDescent="0.2">
      <c r="A98" s="24" t="s">
        <v>51</v>
      </c>
      <c r="E98" s="25" t="s">
        <v>760</v>
      </c>
    </row>
    <row r="99" spans="1:16" ht="51" x14ac:dyDescent="0.2">
      <c r="A99" t="s">
        <v>52</v>
      </c>
      <c r="E99" s="23" t="s">
        <v>646</v>
      </c>
    </row>
    <row r="100" spans="1:16" x14ac:dyDescent="0.2">
      <c r="A100" s="12" t="s">
        <v>44</v>
      </c>
      <c r="B100" s="17" t="s">
        <v>137</v>
      </c>
      <c r="C100" s="17" t="s">
        <v>494</v>
      </c>
      <c r="D100" s="12" t="s">
        <v>46</v>
      </c>
      <c r="E100" s="18" t="s">
        <v>495</v>
      </c>
      <c r="F100" s="19" t="s">
        <v>78</v>
      </c>
      <c r="G100" s="20">
        <v>194.2</v>
      </c>
      <c r="H100" s="21">
        <v>0</v>
      </c>
      <c r="I100" s="21">
        <f>ROUND(ROUND(H100,2)*ROUND(G100,3),2)</f>
        <v>0</v>
      </c>
      <c r="O100">
        <f>(I100*21)/100</f>
        <v>0</v>
      </c>
      <c r="P100" t="s">
        <v>27</v>
      </c>
    </row>
    <row r="101" spans="1:16" x14ac:dyDescent="0.2">
      <c r="A101" s="22" t="s">
        <v>49</v>
      </c>
      <c r="E101" s="23" t="s">
        <v>46</v>
      </c>
    </row>
    <row r="102" spans="1:16" ht="89.25" x14ac:dyDescent="0.2">
      <c r="A102" s="24" t="s">
        <v>51</v>
      </c>
      <c r="E102" s="25" t="s">
        <v>761</v>
      </c>
    </row>
    <row r="103" spans="1:16" ht="51" x14ac:dyDescent="0.2">
      <c r="A103" t="s">
        <v>52</v>
      </c>
      <c r="E103" s="23" t="s">
        <v>646</v>
      </c>
    </row>
    <row r="104" spans="1:16" x14ac:dyDescent="0.2">
      <c r="A104" s="12" t="s">
        <v>44</v>
      </c>
      <c r="B104" s="17" t="s">
        <v>141</v>
      </c>
      <c r="C104" s="17" t="s">
        <v>651</v>
      </c>
      <c r="D104" s="12" t="s">
        <v>46</v>
      </c>
      <c r="E104" s="18" t="s">
        <v>652</v>
      </c>
      <c r="F104" s="19" t="s">
        <v>78</v>
      </c>
      <c r="G104" s="20">
        <v>34</v>
      </c>
      <c r="H104" s="21">
        <v>0</v>
      </c>
      <c r="I104" s="21">
        <f>ROUND(ROUND(H104,2)*ROUND(G104,3),2)</f>
        <v>0</v>
      </c>
      <c r="O104">
        <f>(I104*21)/100</f>
        <v>0</v>
      </c>
      <c r="P104" t="s">
        <v>27</v>
      </c>
    </row>
    <row r="105" spans="1:16" x14ac:dyDescent="0.2">
      <c r="A105" s="22" t="s">
        <v>49</v>
      </c>
      <c r="E105" s="23" t="s">
        <v>46</v>
      </c>
    </row>
    <row r="106" spans="1:16" ht="51" x14ac:dyDescent="0.2">
      <c r="A106" s="24" t="s">
        <v>51</v>
      </c>
      <c r="E106" s="25" t="s">
        <v>762</v>
      </c>
    </row>
    <row r="107" spans="1:16" ht="38.25" x14ac:dyDescent="0.2">
      <c r="A107" t="s">
        <v>52</v>
      </c>
      <c r="E107" s="23" t="s">
        <v>654</v>
      </c>
    </row>
    <row r="108" spans="1:16" x14ac:dyDescent="0.2">
      <c r="A108" s="12" t="s">
        <v>44</v>
      </c>
      <c r="B108" s="17" t="s">
        <v>145</v>
      </c>
      <c r="C108" s="17" t="s">
        <v>655</v>
      </c>
      <c r="D108" s="12" t="s">
        <v>46</v>
      </c>
      <c r="E108" s="18" t="s">
        <v>656</v>
      </c>
      <c r="F108" s="19" t="s">
        <v>78</v>
      </c>
      <c r="G108" s="20">
        <v>119.6</v>
      </c>
      <c r="H108" s="21">
        <v>0</v>
      </c>
      <c r="I108" s="21">
        <f>ROUND(ROUND(H108,2)*ROUND(G108,3),2)</f>
        <v>0</v>
      </c>
      <c r="O108">
        <f>(I108*21)/100</f>
        <v>0</v>
      </c>
      <c r="P108" t="s">
        <v>27</v>
      </c>
    </row>
    <row r="109" spans="1:16" x14ac:dyDescent="0.2">
      <c r="A109" s="22" t="s">
        <v>49</v>
      </c>
      <c r="E109" s="23" t="s">
        <v>46</v>
      </c>
    </row>
    <row r="110" spans="1:16" ht="51" x14ac:dyDescent="0.2">
      <c r="A110" s="24" t="s">
        <v>51</v>
      </c>
      <c r="E110" s="25" t="s">
        <v>763</v>
      </c>
    </row>
    <row r="111" spans="1:16" ht="51" x14ac:dyDescent="0.2">
      <c r="A111" t="s">
        <v>52</v>
      </c>
      <c r="E111" s="23" t="s">
        <v>658</v>
      </c>
    </row>
    <row r="112" spans="1:16" x14ac:dyDescent="0.2">
      <c r="A112" s="12" t="s">
        <v>44</v>
      </c>
      <c r="B112" s="17" t="s">
        <v>149</v>
      </c>
      <c r="C112" s="17" t="s">
        <v>503</v>
      </c>
      <c r="D112" s="12" t="s">
        <v>46</v>
      </c>
      <c r="E112" s="18" t="s">
        <v>504</v>
      </c>
      <c r="F112" s="19" t="s">
        <v>78</v>
      </c>
      <c r="G112" s="20">
        <v>109.2</v>
      </c>
      <c r="H112" s="21">
        <v>0</v>
      </c>
      <c r="I112" s="21">
        <f>ROUND(ROUND(H112,2)*ROUND(G112,3),2)</f>
        <v>0</v>
      </c>
      <c r="O112">
        <f>(I112*21)/100</f>
        <v>0</v>
      </c>
      <c r="P112" t="s">
        <v>27</v>
      </c>
    </row>
    <row r="113" spans="1:18" x14ac:dyDescent="0.2">
      <c r="A113" s="22" t="s">
        <v>49</v>
      </c>
      <c r="E113" s="23" t="s">
        <v>46</v>
      </c>
    </row>
    <row r="114" spans="1:18" ht="51" x14ac:dyDescent="0.2">
      <c r="A114" s="24" t="s">
        <v>51</v>
      </c>
      <c r="E114" s="25" t="s">
        <v>764</v>
      </c>
    </row>
    <row r="115" spans="1:18" ht="51" x14ac:dyDescent="0.2">
      <c r="A115" t="s">
        <v>52</v>
      </c>
      <c r="E115" s="23" t="s">
        <v>658</v>
      </c>
    </row>
    <row r="116" spans="1:18" x14ac:dyDescent="0.2">
      <c r="A116" s="12" t="s">
        <v>44</v>
      </c>
      <c r="B116" s="17" t="s">
        <v>153</v>
      </c>
      <c r="C116" s="17" t="s">
        <v>509</v>
      </c>
      <c r="D116" s="12" t="s">
        <v>46</v>
      </c>
      <c r="E116" s="18" t="s">
        <v>510</v>
      </c>
      <c r="F116" s="19" t="s">
        <v>78</v>
      </c>
      <c r="G116" s="20">
        <v>104</v>
      </c>
      <c r="H116" s="21">
        <v>0</v>
      </c>
      <c r="I116" s="21">
        <f>ROUND(ROUND(H116,2)*ROUND(G116,3),2)</f>
        <v>0</v>
      </c>
      <c r="O116">
        <f>(I116*21)/100</f>
        <v>0</v>
      </c>
      <c r="P116" t="s">
        <v>27</v>
      </c>
    </row>
    <row r="117" spans="1:18" x14ac:dyDescent="0.2">
      <c r="A117" s="22" t="s">
        <v>49</v>
      </c>
      <c r="E117" s="23" t="s">
        <v>46</v>
      </c>
    </row>
    <row r="118" spans="1:18" ht="76.5" x14ac:dyDescent="0.2">
      <c r="A118" s="24" t="s">
        <v>51</v>
      </c>
      <c r="E118" s="25" t="s">
        <v>765</v>
      </c>
    </row>
    <row r="119" spans="1:18" ht="140.25" x14ac:dyDescent="0.2">
      <c r="A119" t="s">
        <v>52</v>
      </c>
      <c r="E119" s="23" t="s">
        <v>644</v>
      </c>
    </row>
    <row r="120" spans="1:18" ht="12.75" customHeight="1" x14ac:dyDescent="0.2">
      <c r="A120" s="3" t="s">
        <v>42</v>
      </c>
      <c r="B120" s="3"/>
      <c r="C120" s="26" t="s">
        <v>401</v>
      </c>
      <c r="D120" s="3"/>
      <c r="E120" s="15" t="s">
        <v>402</v>
      </c>
      <c r="F120" s="3"/>
      <c r="G120" s="3"/>
      <c r="H120" s="3"/>
      <c r="I120" s="27">
        <f>0+Q120</f>
        <v>0</v>
      </c>
      <c r="O120">
        <f>0+R120</f>
        <v>0</v>
      </c>
      <c r="Q120">
        <f>0+I121</f>
        <v>0</v>
      </c>
      <c r="R120">
        <f>0+O121</f>
        <v>0</v>
      </c>
    </row>
    <row r="121" spans="1:18" x14ac:dyDescent="0.2">
      <c r="A121" s="12" t="s">
        <v>44</v>
      </c>
      <c r="B121" s="17" t="s">
        <v>157</v>
      </c>
      <c r="C121" s="17" t="s">
        <v>766</v>
      </c>
      <c r="D121" s="12" t="s">
        <v>46</v>
      </c>
      <c r="E121" s="18" t="s">
        <v>767</v>
      </c>
      <c r="F121" s="19" t="s">
        <v>65</v>
      </c>
      <c r="G121" s="20">
        <v>31</v>
      </c>
      <c r="H121" s="21">
        <v>0</v>
      </c>
      <c r="I121" s="21">
        <f>ROUND(ROUND(H121,2)*ROUND(G121,3),2)</f>
        <v>0</v>
      </c>
      <c r="O121">
        <f>(I121*21)/100</f>
        <v>0</v>
      </c>
      <c r="P121" t="s">
        <v>27</v>
      </c>
    </row>
    <row r="122" spans="1:18" x14ac:dyDescent="0.2">
      <c r="A122" s="22" t="s">
        <v>49</v>
      </c>
      <c r="E122" s="23" t="s">
        <v>46</v>
      </c>
    </row>
    <row r="123" spans="1:18" ht="51" x14ac:dyDescent="0.2">
      <c r="A123" s="24" t="s">
        <v>51</v>
      </c>
      <c r="E123" s="25" t="s">
        <v>768</v>
      </c>
    </row>
    <row r="124" spans="1:18" ht="242.25" x14ac:dyDescent="0.2">
      <c r="A124" t="s">
        <v>52</v>
      </c>
      <c r="E124" s="23" t="s">
        <v>769</v>
      </c>
    </row>
    <row r="125" spans="1:18" ht="12.75" customHeight="1" x14ac:dyDescent="0.2">
      <c r="A125" s="3" t="s">
        <v>42</v>
      </c>
      <c r="B125" s="3"/>
      <c r="C125" s="26" t="s">
        <v>348</v>
      </c>
      <c r="D125" s="3"/>
      <c r="E125" s="15" t="s">
        <v>349</v>
      </c>
      <c r="F125" s="3"/>
      <c r="G125" s="3"/>
      <c r="H125" s="3"/>
      <c r="I125" s="27">
        <f>0+Q125</f>
        <v>0</v>
      </c>
      <c r="O125">
        <f>0+R125</f>
        <v>0</v>
      </c>
      <c r="Q125">
        <f>0+I126+I130+I134+I138+I142</f>
        <v>0</v>
      </c>
      <c r="R125">
        <f>0+O126+O130+O134+O138+O142</f>
        <v>0</v>
      </c>
    </row>
    <row r="126" spans="1:18" x14ac:dyDescent="0.2">
      <c r="A126" s="12" t="s">
        <v>44</v>
      </c>
      <c r="B126" s="17" t="s">
        <v>161</v>
      </c>
      <c r="C126" s="17" t="s">
        <v>558</v>
      </c>
      <c r="D126" s="12" t="s">
        <v>46</v>
      </c>
      <c r="E126" s="18" t="s">
        <v>559</v>
      </c>
      <c r="F126" s="19" t="s">
        <v>65</v>
      </c>
      <c r="G126" s="20">
        <v>21</v>
      </c>
      <c r="H126" s="21">
        <v>0</v>
      </c>
      <c r="I126" s="21">
        <f>ROUND(ROUND(H126,2)*ROUND(G126,3),2)</f>
        <v>0</v>
      </c>
      <c r="O126">
        <f>(I126*21)/100</f>
        <v>0</v>
      </c>
      <c r="P126" t="s">
        <v>27</v>
      </c>
    </row>
    <row r="127" spans="1:18" x14ac:dyDescent="0.2">
      <c r="A127" s="22" t="s">
        <v>49</v>
      </c>
      <c r="E127" s="23" t="s">
        <v>46</v>
      </c>
    </row>
    <row r="128" spans="1:18" ht="51" x14ac:dyDescent="0.2">
      <c r="A128" s="24" t="s">
        <v>51</v>
      </c>
      <c r="E128" s="25" t="s">
        <v>770</v>
      </c>
    </row>
    <row r="129" spans="1:16" ht="25.5" x14ac:dyDescent="0.2">
      <c r="A129" t="s">
        <v>52</v>
      </c>
      <c r="E129" s="23" t="s">
        <v>662</v>
      </c>
    </row>
    <row r="130" spans="1:16" x14ac:dyDescent="0.2">
      <c r="A130" s="12" t="s">
        <v>44</v>
      </c>
      <c r="B130" s="17" t="s">
        <v>165</v>
      </c>
      <c r="C130" s="17" t="s">
        <v>663</v>
      </c>
      <c r="D130" s="12" t="s">
        <v>46</v>
      </c>
      <c r="E130" s="18" t="s">
        <v>664</v>
      </c>
      <c r="F130" s="19" t="s">
        <v>65</v>
      </c>
      <c r="G130" s="20">
        <v>21</v>
      </c>
      <c r="H130" s="21">
        <v>0</v>
      </c>
      <c r="I130" s="21">
        <f>ROUND(ROUND(H130,2)*ROUND(G130,3),2)</f>
        <v>0</v>
      </c>
      <c r="O130">
        <f>(I130*21)/100</f>
        <v>0</v>
      </c>
      <c r="P130" t="s">
        <v>27</v>
      </c>
    </row>
    <row r="131" spans="1:16" x14ac:dyDescent="0.2">
      <c r="A131" s="22" t="s">
        <v>49</v>
      </c>
      <c r="E131" s="23" t="s">
        <v>46</v>
      </c>
    </row>
    <row r="132" spans="1:16" ht="51" x14ac:dyDescent="0.2">
      <c r="A132" s="24" t="s">
        <v>51</v>
      </c>
      <c r="E132" s="25" t="s">
        <v>771</v>
      </c>
    </row>
    <row r="133" spans="1:16" ht="38.25" x14ac:dyDescent="0.2">
      <c r="A133" t="s">
        <v>52</v>
      </c>
      <c r="E133" s="23" t="s">
        <v>666</v>
      </c>
    </row>
    <row r="134" spans="1:16" x14ac:dyDescent="0.2">
      <c r="A134" s="12" t="s">
        <v>44</v>
      </c>
      <c r="B134" s="17" t="s">
        <v>169</v>
      </c>
      <c r="C134" s="17" t="s">
        <v>584</v>
      </c>
      <c r="D134" s="12" t="s">
        <v>46</v>
      </c>
      <c r="E134" s="18" t="s">
        <v>585</v>
      </c>
      <c r="F134" s="19" t="s">
        <v>57</v>
      </c>
      <c r="G134" s="20">
        <v>1.5</v>
      </c>
      <c r="H134" s="21">
        <v>0</v>
      </c>
      <c r="I134" s="21">
        <f>ROUND(ROUND(H134,2)*ROUND(G134,3),2)</f>
        <v>0</v>
      </c>
      <c r="O134">
        <f>(I134*21)/100</f>
        <v>0</v>
      </c>
      <c r="P134" t="s">
        <v>27</v>
      </c>
    </row>
    <row r="135" spans="1:16" x14ac:dyDescent="0.2">
      <c r="A135" s="22" t="s">
        <v>49</v>
      </c>
      <c r="E135" s="23" t="s">
        <v>46</v>
      </c>
    </row>
    <row r="136" spans="1:16" ht="38.25" x14ac:dyDescent="0.2">
      <c r="A136" s="24" t="s">
        <v>51</v>
      </c>
      <c r="E136" s="25" t="s">
        <v>729</v>
      </c>
    </row>
    <row r="137" spans="1:16" ht="114.75" x14ac:dyDescent="0.2">
      <c r="A137" t="s">
        <v>52</v>
      </c>
      <c r="E137" s="23" t="s">
        <v>668</v>
      </c>
    </row>
    <row r="138" spans="1:16" x14ac:dyDescent="0.2">
      <c r="A138" s="12" t="s">
        <v>44</v>
      </c>
      <c r="B138" s="17" t="s">
        <v>173</v>
      </c>
      <c r="C138" s="17" t="s">
        <v>669</v>
      </c>
      <c r="D138" s="12" t="s">
        <v>46</v>
      </c>
      <c r="E138" s="18" t="s">
        <v>670</v>
      </c>
      <c r="F138" s="19" t="s">
        <v>57</v>
      </c>
      <c r="G138" s="20">
        <v>1</v>
      </c>
      <c r="H138" s="21">
        <v>0</v>
      </c>
      <c r="I138" s="21">
        <f>ROUND(ROUND(H138,2)*ROUND(G138,3),2)</f>
        <v>0</v>
      </c>
      <c r="O138">
        <f>(I138*21)/100</f>
        <v>0</v>
      </c>
      <c r="P138" t="s">
        <v>27</v>
      </c>
    </row>
    <row r="139" spans="1:16" x14ac:dyDescent="0.2">
      <c r="A139" s="22" t="s">
        <v>49</v>
      </c>
      <c r="E139" s="23" t="s">
        <v>46</v>
      </c>
    </row>
    <row r="140" spans="1:16" ht="38.25" x14ac:dyDescent="0.2">
      <c r="A140" s="24" t="s">
        <v>51</v>
      </c>
      <c r="E140" s="25" t="s">
        <v>671</v>
      </c>
    </row>
    <row r="141" spans="1:16" ht="114.75" x14ac:dyDescent="0.2">
      <c r="A141" t="s">
        <v>52</v>
      </c>
      <c r="E141" s="23" t="s">
        <v>668</v>
      </c>
    </row>
    <row r="142" spans="1:16" x14ac:dyDescent="0.2">
      <c r="A142" s="12" t="s">
        <v>44</v>
      </c>
      <c r="B142" s="17" t="s">
        <v>217</v>
      </c>
      <c r="C142" s="17" t="s">
        <v>672</v>
      </c>
      <c r="D142" s="12" t="s">
        <v>46</v>
      </c>
      <c r="E142" s="18" t="s">
        <v>673</v>
      </c>
      <c r="F142" s="19" t="s">
        <v>48</v>
      </c>
      <c r="G142" s="20">
        <v>1</v>
      </c>
      <c r="H142" s="21">
        <v>0</v>
      </c>
      <c r="I142" s="21">
        <f>ROUND(ROUND(H142,2)*ROUND(G142,3),2)</f>
        <v>0</v>
      </c>
      <c r="O142">
        <f>(I142*21)/100</f>
        <v>0</v>
      </c>
      <c r="P142" t="s">
        <v>27</v>
      </c>
    </row>
    <row r="143" spans="1:16" x14ac:dyDescent="0.2">
      <c r="A143" s="22" t="s">
        <v>49</v>
      </c>
      <c r="E143" s="23" t="s">
        <v>46</v>
      </c>
    </row>
    <row r="144" spans="1:16" ht="51" x14ac:dyDescent="0.2">
      <c r="A144" s="24" t="s">
        <v>51</v>
      </c>
      <c r="E144" s="25" t="s">
        <v>674</v>
      </c>
    </row>
    <row r="145" spans="1:18" ht="51" x14ac:dyDescent="0.2">
      <c r="A145" t="s">
        <v>52</v>
      </c>
      <c r="E145" s="23" t="s">
        <v>675</v>
      </c>
    </row>
    <row r="146" spans="1:18" ht="12.75" customHeight="1" x14ac:dyDescent="0.2">
      <c r="A146" s="3" t="s">
        <v>42</v>
      </c>
      <c r="B146" s="3"/>
      <c r="C146" s="26" t="s">
        <v>319</v>
      </c>
      <c r="D146" s="3"/>
      <c r="E146" s="15" t="s">
        <v>320</v>
      </c>
      <c r="F146" s="3"/>
      <c r="G146" s="3"/>
      <c r="H146" s="3"/>
      <c r="I146" s="27">
        <f>0+Q146</f>
        <v>0</v>
      </c>
      <c r="O146">
        <f>0+R146</f>
        <v>0</v>
      </c>
      <c r="Q146">
        <f>0+I147+I151+I155+I159</f>
        <v>0</v>
      </c>
      <c r="R146">
        <f>0+O147+O151+O155+O159</f>
        <v>0</v>
      </c>
    </row>
    <row r="147" spans="1:18" ht="25.5" x14ac:dyDescent="0.2">
      <c r="A147" s="12" t="s">
        <v>44</v>
      </c>
      <c r="B147" s="17" t="s">
        <v>191</v>
      </c>
      <c r="C147" s="17" t="s">
        <v>676</v>
      </c>
      <c r="D147" s="12" t="s">
        <v>46</v>
      </c>
      <c r="E147" s="18" t="s">
        <v>677</v>
      </c>
      <c r="F147" s="19" t="s">
        <v>323</v>
      </c>
      <c r="G147" s="20">
        <v>203.79400000000001</v>
      </c>
      <c r="H147" s="21">
        <v>0</v>
      </c>
      <c r="I147" s="21">
        <f>ROUND(ROUND(H147,2)*ROUND(G147,3),2)</f>
        <v>0</v>
      </c>
      <c r="O147">
        <f>(I147*21)/100</f>
        <v>0</v>
      </c>
      <c r="P147" t="s">
        <v>27</v>
      </c>
    </row>
    <row r="148" spans="1:18" x14ac:dyDescent="0.2">
      <c r="A148" s="22" t="s">
        <v>49</v>
      </c>
      <c r="E148" s="23" t="s">
        <v>46</v>
      </c>
    </row>
    <row r="149" spans="1:18" ht="25.5" x14ac:dyDescent="0.2">
      <c r="A149" s="24" t="s">
        <v>51</v>
      </c>
      <c r="E149" s="25" t="s">
        <v>772</v>
      </c>
    </row>
    <row r="150" spans="1:18" ht="153" x14ac:dyDescent="0.2">
      <c r="A150" t="s">
        <v>52</v>
      </c>
      <c r="E150" s="23" t="s">
        <v>679</v>
      </c>
    </row>
    <row r="151" spans="1:18" ht="25.5" x14ac:dyDescent="0.2">
      <c r="A151" s="12" t="s">
        <v>44</v>
      </c>
      <c r="B151" s="17" t="s">
        <v>195</v>
      </c>
      <c r="C151" s="17" t="s">
        <v>589</v>
      </c>
      <c r="D151" s="12" t="s">
        <v>46</v>
      </c>
      <c r="E151" s="18" t="s">
        <v>680</v>
      </c>
      <c r="F151" s="19" t="s">
        <v>323</v>
      </c>
      <c r="G151" s="20">
        <v>10.692</v>
      </c>
      <c r="H151" s="21">
        <v>0</v>
      </c>
      <c r="I151" s="21">
        <f>ROUND(ROUND(H151,2)*ROUND(G151,3),2)</f>
        <v>0</v>
      </c>
      <c r="O151">
        <f>(I151*21)/100</f>
        <v>0</v>
      </c>
      <c r="P151" t="s">
        <v>27</v>
      </c>
    </row>
    <row r="152" spans="1:18" x14ac:dyDescent="0.2">
      <c r="A152" s="22" t="s">
        <v>49</v>
      </c>
      <c r="E152" s="23" t="s">
        <v>46</v>
      </c>
    </row>
    <row r="153" spans="1:18" ht="25.5" x14ac:dyDescent="0.2">
      <c r="A153" s="24" t="s">
        <v>51</v>
      </c>
      <c r="E153" s="25" t="s">
        <v>773</v>
      </c>
    </row>
    <row r="154" spans="1:18" ht="127.5" x14ac:dyDescent="0.2">
      <c r="A154" t="s">
        <v>52</v>
      </c>
      <c r="E154" s="23" t="s">
        <v>682</v>
      </c>
    </row>
    <row r="155" spans="1:18" ht="25.5" x14ac:dyDescent="0.2">
      <c r="A155" s="12" t="s">
        <v>44</v>
      </c>
      <c r="B155" s="17" t="s">
        <v>201</v>
      </c>
      <c r="C155" s="17" t="s">
        <v>732</v>
      </c>
      <c r="D155" s="12" t="s">
        <v>46</v>
      </c>
      <c r="E155" s="18" t="s">
        <v>733</v>
      </c>
      <c r="F155" s="19" t="s">
        <v>323</v>
      </c>
      <c r="G155" s="20">
        <v>6.58</v>
      </c>
      <c r="H155" s="21">
        <v>0</v>
      </c>
      <c r="I155" s="21">
        <f>ROUND(ROUND(H155,2)*ROUND(G155,3),2)</f>
        <v>0</v>
      </c>
      <c r="O155">
        <f>(I155*21)/100</f>
        <v>0</v>
      </c>
      <c r="P155" t="s">
        <v>27</v>
      </c>
    </row>
    <row r="156" spans="1:18" x14ac:dyDescent="0.2">
      <c r="A156" s="22" t="s">
        <v>49</v>
      </c>
      <c r="E156" s="23" t="s">
        <v>46</v>
      </c>
    </row>
    <row r="157" spans="1:18" ht="76.5" x14ac:dyDescent="0.2">
      <c r="A157" s="24" t="s">
        <v>51</v>
      </c>
      <c r="E157" s="25" t="s">
        <v>774</v>
      </c>
    </row>
    <row r="158" spans="1:18" ht="153" x14ac:dyDescent="0.2">
      <c r="A158" t="s">
        <v>52</v>
      </c>
      <c r="E158" s="23" t="s">
        <v>679</v>
      </c>
    </row>
    <row r="159" spans="1:18" ht="25.5" x14ac:dyDescent="0.2">
      <c r="A159" s="12" t="s">
        <v>44</v>
      </c>
      <c r="B159" s="17" t="s">
        <v>205</v>
      </c>
      <c r="C159" s="17" t="s">
        <v>683</v>
      </c>
      <c r="D159" s="12" t="s">
        <v>46</v>
      </c>
      <c r="E159" s="18" t="s">
        <v>684</v>
      </c>
      <c r="F159" s="19" t="s">
        <v>323</v>
      </c>
      <c r="G159" s="20">
        <v>40.590000000000003</v>
      </c>
      <c r="H159" s="21">
        <v>0</v>
      </c>
      <c r="I159" s="21">
        <f>ROUND(ROUND(H159,2)*ROUND(G159,3),2)</f>
        <v>0</v>
      </c>
      <c r="O159">
        <f>(I159*21)/100</f>
        <v>0</v>
      </c>
      <c r="P159" t="s">
        <v>27</v>
      </c>
    </row>
    <row r="160" spans="1:18" x14ac:dyDescent="0.2">
      <c r="A160" s="22" t="s">
        <v>49</v>
      </c>
      <c r="E160" s="23" t="s">
        <v>46</v>
      </c>
    </row>
    <row r="161" spans="1:5" ht="25.5" x14ac:dyDescent="0.2">
      <c r="A161" s="24" t="s">
        <v>51</v>
      </c>
      <c r="E161" s="25" t="s">
        <v>775</v>
      </c>
    </row>
    <row r="162" spans="1:5" ht="153" x14ac:dyDescent="0.2">
      <c r="A162" t="s">
        <v>52</v>
      </c>
      <c r="E162" s="23" t="s">
        <v>679</v>
      </c>
    </row>
  </sheetData>
  <mergeCells count="14">
    <mergeCell ref="A9:A10"/>
    <mergeCell ref="B9:B10"/>
    <mergeCell ref="C9:C10"/>
    <mergeCell ref="D9:D10"/>
    <mergeCell ref="C3:D3"/>
    <mergeCell ref="C4:D4"/>
    <mergeCell ref="C5:D5"/>
    <mergeCell ref="C6:D6"/>
    <mergeCell ref="C7:D7"/>
    <mergeCell ref="E9:E10"/>
    <mergeCell ref="F9:F10"/>
    <mergeCell ref="G9:G10"/>
    <mergeCell ref="H9:I9"/>
    <mergeCell ref="C8:D8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0"/>
  <sheetViews>
    <sheetView workbookViewId="0">
      <pane ySplit="11" topLeftCell="A12" activePane="bottomLeft" state="frozen"/>
      <selection pane="bottomLeft" activeCell="A12" sqref="A1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P1" t="s">
        <v>21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0+O12+O69+O82+O87+O128+O133+O154</f>
        <v>0</v>
      </c>
      <c r="P2" t="s">
        <v>22</v>
      </c>
    </row>
    <row r="3" spans="1:18" ht="15" customHeight="1" x14ac:dyDescent="0.25">
      <c r="A3" t="s">
        <v>2</v>
      </c>
      <c r="B3" s="7" t="s">
        <v>4</v>
      </c>
      <c r="C3" s="30" t="s">
        <v>5</v>
      </c>
      <c r="D3" s="31"/>
      <c r="E3" s="8" t="s">
        <v>6</v>
      </c>
      <c r="F3" s="1"/>
      <c r="G3" s="5"/>
      <c r="H3" s="4" t="s">
        <v>776</v>
      </c>
      <c r="I3" s="28">
        <f>0+I12+I69+I82+I87+I128+I133+I154</f>
        <v>0</v>
      </c>
      <c r="O3" t="s">
        <v>19</v>
      </c>
      <c r="P3" t="s">
        <v>23</v>
      </c>
    </row>
    <row r="4" spans="1:18" ht="15" customHeight="1" x14ac:dyDescent="0.25">
      <c r="A4" t="s">
        <v>7</v>
      </c>
      <c r="B4" s="7" t="s">
        <v>8</v>
      </c>
      <c r="C4" s="30" t="s">
        <v>267</v>
      </c>
      <c r="D4" s="31"/>
      <c r="E4" s="8" t="s">
        <v>268</v>
      </c>
      <c r="F4" s="1"/>
      <c r="G4" s="1"/>
      <c r="H4" s="6"/>
      <c r="I4" s="6"/>
      <c r="O4" t="s">
        <v>20</v>
      </c>
      <c r="P4" t="s">
        <v>23</v>
      </c>
    </row>
    <row r="5" spans="1:18" ht="12.75" customHeight="1" x14ac:dyDescent="0.25">
      <c r="A5" t="s">
        <v>11</v>
      </c>
      <c r="B5" s="7" t="s">
        <v>8</v>
      </c>
      <c r="C5" s="30" t="s">
        <v>269</v>
      </c>
      <c r="D5" s="31"/>
      <c r="E5" s="8" t="s">
        <v>270</v>
      </c>
      <c r="F5" s="1"/>
      <c r="G5" s="1"/>
      <c r="H5" s="1"/>
      <c r="I5" s="1"/>
      <c r="O5" t="s">
        <v>20</v>
      </c>
      <c r="P5" t="s">
        <v>23</v>
      </c>
    </row>
    <row r="6" spans="1:18" ht="12.75" customHeight="1" x14ac:dyDescent="0.25">
      <c r="A6" t="s">
        <v>14</v>
      </c>
      <c r="B6" s="7" t="s">
        <v>8</v>
      </c>
      <c r="C6" s="30" t="s">
        <v>602</v>
      </c>
      <c r="D6" s="31"/>
      <c r="E6" s="8" t="s">
        <v>603</v>
      </c>
      <c r="F6" s="1"/>
      <c r="G6" s="1"/>
      <c r="H6" s="1"/>
      <c r="I6" s="1"/>
    </row>
    <row r="7" spans="1:18" ht="12.75" customHeight="1" x14ac:dyDescent="0.25">
      <c r="A7" t="s">
        <v>17</v>
      </c>
      <c r="B7" s="7" t="s">
        <v>8</v>
      </c>
      <c r="C7" s="30" t="s">
        <v>604</v>
      </c>
      <c r="D7" s="31"/>
      <c r="E7" s="8" t="s">
        <v>605</v>
      </c>
      <c r="F7" s="1"/>
      <c r="G7" s="1"/>
      <c r="H7" s="1"/>
      <c r="I7" s="1"/>
    </row>
    <row r="8" spans="1:18" ht="12.75" customHeight="1" x14ac:dyDescent="0.25">
      <c r="A8" t="s">
        <v>606</v>
      </c>
      <c r="B8" s="10" t="s">
        <v>18</v>
      </c>
      <c r="C8" s="32" t="s">
        <v>776</v>
      </c>
      <c r="D8" s="33"/>
      <c r="E8" s="11" t="s">
        <v>777</v>
      </c>
      <c r="F8" s="3"/>
      <c r="G8" s="3"/>
      <c r="H8" s="3"/>
      <c r="I8" s="3"/>
    </row>
    <row r="9" spans="1:18" ht="12.75" customHeight="1" x14ac:dyDescent="0.2">
      <c r="A9" s="29" t="s">
        <v>26</v>
      </c>
      <c r="B9" s="29" t="s">
        <v>28</v>
      </c>
      <c r="C9" s="29" t="s">
        <v>30</v>
      </c>
      <c r="D9" s="29" t="s">
        <v>31</v>
      </c>
      <c r="E9" s="29" t="s">
        <v>32</v>
      </c>
      <c r="F9" s="29" t="s">
        <v>34</v>
      </c>
      <c r="G9" s="29" t="s">
        <v>36</v>
      </c>
      <c r="H9" s="29" t="s">
        <v>37</v>
      </c>
      <c r="I9" s="29"/>
    </row>
    <row r="10" spans="1:18" ht="12.75" customHeight="1" x14ac:dyDescent="0.2">
      <c r="A10" s="29"/>
      <c r="B10" s="29"/>
      <c r="C10" s="29"/>
      <c r="D10" s="29"/>
      <c r="E10" s="29"/>
      <c r="F10" s="29"/>
      <c r="G10" s="29"/>
      <c r="H10" s="9" t="s">
        <v>38</v>
      </c>
      <c r="I10" s="9" t="s">
        <v>40</v>
      </c>
    </row>
    <row r="11" spans="1:18" ht="12.75" customHeight="1" x14ac:dyDescent="0.2">
      <c r="A11" s="9" t="s">
        <v>27</v>
      </c>
      <c r="B11" s="9" t="s">
        <v>29</v>
      </c>
      <c r="C11" s="9" t="s">
        <v>23</v>
      </c>
      <c r="D11" s="9" t="s">
        <v>21</v>
      </c>
      <c r="E11" s="9" t="s">
        <v>33</v>
      </c>
      <c r="F11" s="9" t="s">
        <v>35</v>
      </c>
      <c r="G11" s="9" t="s">
        <v>22</v>
      </c>
      <c r="H11" s="9" t="s">
        <v>39</v>
      </c>
      <c r="I11" s="9" t="s">
        <v>41</v>
      </c>
    </row>
    <row r="12" spans="1:18" ht="12.75" customHeight="1" x14ac:dyDescent="0.2">
      <c r="A12" s="13" t="s">
        <v>42</v>
      </c>
      <c r="B12" s="13"/>
      <c r="C12" s="14" t="s">
        <v>41</v>
      </c>
      <c r="D12" s="13"/>
      <c r="E12" s="15" t="s">
        <v>54</v>
      </c>
      <c r="F12" s="13"/>
      <c r="G12" s="13"/>
      <c r="H12" s="13"/>
      <c r="I12" s="16">
        <f>0+Q12</f>
        <v>0</v>
      </c>
      <c r="O12">
        <f>0+R12</f>
        <v>0</v>
      </c>
      <c r="Q12">
        <f>0+I13+I17+I21+I25+I29+I33+I37+I41+I45+I49+I53+I57+I61+I65</f>
        <v>0</v>
      </c>
      <c r="R12">
        <f>0+O13+O17+O21+O25+O29+O33+O37+O41+O45+O49+O53+O57+O61+O65</f>
        <v>0</v>
      </c>
    </row>
    <row r="13" spans="1:18" x14ac:dyDescent="0.2">
      <c r="A13" s="12" t="s">
        <v>44</v>
      </c>
      <c r="B13" s="17" t="s">
        <v>29</v>
      </c>
      <c r="C13" s="17" t="s">
        <v>609</v>
      </c>
      <c r="D13" s="12" t="s">
        <v>46</v>
      </c>
      <c r="E13" s="18" t="s">
        <v>610</v>
      </c>
      <c r="F13" s="19" t="s">
        <v>57</v>
      </c>
      <c r="G13" s="20">
        <v>12.15</v>
      </c>
      <c r="H13" s="21">
        <v>0</v>
      </c>
      <c r="I13" s="21">
        <f>ROUND(ROUND(H13,2)*ROUND(G13,3),2)</f>
        <v>0</v>
      </c>
      <c r="O13">
        <f>(I13*21)/100</f>
        <v>0</v>
      </c>
      <c r="P13" t="s">
        <v>27</v>
      </c>
    </row>
    <row r="14" spans="1:18" x14ac:dyDescent="0.2">
      <c r="A14" s="22" t="s">
        <v>49</v>
      </c>
      <c r="E14" s="23" t="s">
        <v>46</v>
      </c>
    </row>
    <row r="15" spans="1:18" ht="63.75" x14ac:dyDescent="0.2">
      <c r="A15" s="24" t="s">
        <v>51</v>
      </c>
      <c r="E15" s="25" t="s">
        <v>778</v>
      </c>
    </row>
    <row r="16" spans="1:18" ht="63.75" x14ac:dyDescent="0.2">
      <c r="A16" t="s">
        <v>52</v>
      </c>
      <c r="E16" s="23" t="s">
        <v>612</v>
      </c>
    </row>
    <row r="17" spans="1:16" x14ac:dyDescent="0.2">
      <c r="A17" s="12" t="s">
        <v>44</v>
      </c>
      <c r="B17" s="17" t="s">
        <v>23</v>
      </c>
      <c r="C17" s="17" t="s">
        <v>689</v>
      </c>
      <c r="D17" s="12" t="s">
        <v>46</v>
      </c>
      <c r="E17" s="18" t="s">
        <v>690</v>
      </c>
      <c r="F17" s="19" t="s">
        <v>57</v>
      </c>
      <c r="G17" s="20">
        <v>37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27</v>
      </c>
    </row>
    <row r="18" spans="1:16" x14ac:dyDescent="0.2">
      <c r="A18" s="22" t="s">
        <v>49</v>
      </c>
      <c r="E18" s="23" t="s">
        <v>46</v>
      </c>
    </row>
    <row r="19" spans="1:16" ht="63.75" x14ac:dyDescent="0.2">
      <c r="A19" s="24" t="s">
        <v>51</v>
      </c>
      <c r="E19" s="25" t="s">
        <v>779</v>
      </c>
    </row>
    <row r="20" spans="1:16" ht="63.75" x14ac:dyDescent="0.2">
      <c r="A20" t="s">
        <v>52</v>
      </c>
      <c r="E20" s="23" t="s">
        <v>612</v>
      </c>
    </row>
    <row r="21" spans="1:16" ht="25.5" x14ac:dyDescent="0.2">
      <c r="A21" s="12" t="s">
        <v>44</v>
      </c>
      <c r="B21" s="17" t="s">
        <v>21</v>
      </c>
      <c r="C21" s="17" t="s">
        <v>437</v>
      </c>
      <c r="D21" s="12" t="s">
        <v>46</v>
      </c>
      <c r="E21" s="18" t="s">
        <v>438</v>
      </c>
      <c r="F21" s="19" t="s">
        <v>57</v>
      </c>
      <c r="G21" s="20">
        <v>45.5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27</v>
      </c>
    </row>
    <row r="22" spans="1:16" x14ac:dyDescent="0.2">
      <c r="A22" s="22" t="s">
        <v>49</v>
      </c>
      <c r="E22" s="23" t="s">
        <v>46</v>
      </c>
    </row>
    <row r="23" spans="1:16" ht="102" x14ac:dyDescent="0.2">
      <c r="A23" s="24" t="s">
        <v>51</v>
      </c>
      <c r="E23" s="25" t="s">
        <v>780</v>
      </c>
    </row>
    <row r="24" spans="1:16" ht="63.75" x14ac:dyDescent="0.2">
      <c r="A24" t="s">
        <v>52</v>
      </c>
      <c r="E24" s="23" t="s">
        <v>612</v>
      </c>
    </row>
    <row r="25" spans="1:16" x14ac:dyDescent="0.2">
      <c r="A25" s="12" t="s">
        <v>44</v>
      </c>
      <c r="B25" s="17" t="s">
        <v>33</v>
      </c>
      <c r="C25" s="17" t="s">
        <v>357</v>
      </c>
      <c r="D25" s="12" t="s">
        <v>46</v>
      </c>
      <c r="E25" s="18" t="s">
        <v>358</v>
      </c>
      <c r="F25" s="19" t="s">
        <v>57</v>
      </c>
      <c r="G25" s="20">
        <v>201.96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27</v>
      </c>
    </row>
    <row r="26" spans="1:16" x14ac:dyDescent="0.2">
      <c r="A26" s="22" t="s">
        <v>49</v>
      </c>
      <c r="E26" s="23" t="s">
        <v>46</v>
      </c>
    </row>
    <row r="27" spans="1:16" ht="76.5" x14ac:dyDescent="0.2">
      <c r="A27" s="24" t="s">
        <v>51</v>
      </c>
      <c r="E27" s="25" t="s">
        <v>781</v>
      </c>
    </row>
    <row r="28" spans="1:16" ht="369.75" x14ac:dyDescent="0.2">
      <c r="A28" t="s">
        <v>52</v>
      </c>
      <c r="E28" s="23" t="s">
        <v>615</v>
      </c>
    </row>
    <row r="29" spans="1:16" x14ac:dyDescent="0.2">
      <c r="A29" s="12" t="s">
        <v>44</v>
      </c>
      <c r="B29" s="17" t="s">
        <v>35</v>
      </c>
      <c r="C29" s="17" t="s">
        <v>363</v>
      </c>
      <c r="D29" s="12" t="s">
        <v>46</v>
      </c>
      <c r="E29" s="18" t="s">
        <v>364</v>
      </c>
      <c r="F29" s="19" t="s">
        <v>57</v>
      </c>
      <c r="G29" s="20">
        <v>3.06</v>
      </c>
      <c r="H29" s="21">
        <v>0</v>
      </c>
      <c r="I29" s="21">
        <f>ROUND(ROUND(H29,2)*ROUND(G29,3),2)</f>
        <v>0</v>
      </c>
      <c r="O29">
        <f>(I29*21)/100</f>
        <v>0</v>
      </c>
      <c r="P29" t="s">
        <v>27</v>
      </c>
    </row>
    <row r="30" spans="1:16" x14ac:dyDescent="0.2">
      <c r="A30" s="22" t="s">
        <v>49</v>
      </c>
      <c r="E30" s="23" t="s">
        <v>46</v>
      </c>
    </row>
    <row r="31" spans="1:16" ht="51" x14ac:dyDescent="0.2">
      <c r="A31" s="24" t="s">
        <v>51</v>
      </c>
      <c r="E31" s="25" t="s">
        <v>782</v>
      </c>
    </row>
    <row r="32" spans="1:16" ht="318.75" x14ac:dyDescent="0.2">
      <c r="A32" t="s">
        <v>52</v>
      </c>
      <c r="E32" s="23" t="s">
        <v>743</v>
      </c>
    </row>
    <row r="33" spans="1:16" x14ac:dyDescent="0.2">
      <c r="A33" s="12" t="s">
        <v>44</v>
      </c>
      <c r="B33" s="17" t="s">
        <v>22</v>
      </c>
      <c r="C33" s="17" t="s">
        <v>369</v>
      </c>
      <c r="D33" s="12" t="s">
        <v>46</v>
      </c>
      <c r="E33" s="18" t="s">
        <v>370</v>
      </c>
      <c r="F33" s="19" t="s">
        <v>57</v>
      </c>
      <c r="G33" s="20">
        <v>195.02</v>
      </c>
      <c r="H33" s="21">
        <v>0</v>
      </c>
      <c r="I33" s="21">
        <f>ROUND(ROUND(H33,2)*ROUND(G33,3),2)</f>
        <v>0</v>
      </c>
      <c r="O33">
        <f>(I33*21)/100</f>
        <v>0</v>
      </c>
      <c r="P33" t="s">
        <v>27</v>
      </c>
    </row>
    <row r="34" spans="1:16" x14ac:dyDescent="0.2">
      <c r="A34" s="22" t="s">
        <v>49</v>
      </c>
      <c r="E34" s="23" t="s">
        <v>46</v>
      </c>
    </row>
    <row r="35" spans="1:16" ht="76.5" x14ac:dyDescent="0.2">
      <c r="A35" s="24" t="s">
        <v>51</v>
      </c>
      <c r="E35" s="25" t="s">
        <v>783</v>
      </c>
    </row>
    <row r="36" spans="1:16" ht="191.25" x14ac:dyDescent="0.2">
      <c r="A36" t="s">
        <v>52</v>
      </c>
      <c r="E36" s="23" t="s">
        <v>617</v>
      </c>
    </row>
    <row r="37" spans="1:16" x14ac:dyDescent="0.2">
      <c r="A37" s="12" t="s">
        <v>44</v>
      </c>
      <c r="B37" s="17" t="s">
        <v>75</v>
      </c>
      <c r="C37" s="17" t="s">
        <v>68</v>
      </c>
      <c r="D37" s="12" t="s">
        <v>46</v>
      </c>
      <c r="E37" s="18" t="s">
        <v>69</v>
      </c>
      <c r="F37" s="19" t="s">
        <v>57</v>
      </c>
      <c r="G37" s="20">
        <v>10</v>
      </c>
      <c r="H37" s="21">
        <v>0</v>
      </c>
      <c r="I37" s="21">
        <f>ROUND(ROUND(H37,2)*ROUND(G37,3),2)</f>
        <v>0</v>
      </c>
      <c r="O37">
        <f>(I37*21)/100</f>
        <v>0</v>
      </c>
      <c r="P37" t="s">
        <v>27</v>
      </c>
    </row>
    <row r="38" spans="1:16" x14ac:dyDescent="0.2">
      <c r="A38" s="22" t="s">
        <v>49</v>
      </c>
      <c r="E38" s="23" t="s">
        <v>46</v>
      </c>
    </row>
    <row r="39" spans="1:16" ht="51" x14ac:dyDescent="0.2">
      <c r="A39" s="24" t="s">
        <v>51</v>
      </c>
      <c r="E39" s="25" t="s">
        <v>784</v>
      </c>
    </row>
    <row r="40" spans="1:16" ht="229.5" x14ac:dyDescent="0.2">
      <c r="A40" t="s">
        <v>52</v>
      </c>
      <c r="E40" s="23" t="s">
        <v>619</v>
      </c>
    </row>
    <row r="41" spans="1:16" x14ac:dyDescent="0.2">
      <c r="A41" s="12" t="s">
        <v>44</v>
      </c>
      <c r="B41" s="17" t="s">
        <v>81</v>
      </c>
      <c r="C41" s="17" t="s">
        <v>379</v>
      </c>
      <c r="D41" s="12" t="s">
        <v>46</v>
      </c>
      <c r="E41" s="18" t="s">
        <v>380</v>
      </c>
      <c r="F41" s="19" t="s">
        <v>78</v>
      </c>
      <c r="G41" s="20">
        <v>306</v>
      </c>
      <c r="H41" s="21">
        <v>0</v>
      </c>
      <c r="I41" s="21">
        <f>ROUND(ROUND(H41,2)*ROUND(G41,3),2)</f>
        <v>0</v>
      </c>
      <c r="O41">
        <f>(I41*21)/100</f>
        <v>0</v>
      </c>
      <c r="P41" t="s">
        <v>27</v>
      </c>
    </row>
    <row r="42" spans="1:16" x14ac:dyDescent="0.2">
      <c r="A42" s="22" t="s">
        <v>49</v>
      </c>
      <c r="E42" s="23" t="s">
        <v>46</v>
      </c>
    </row>
    <row r="43" spans="1:16" ht="51" x14ac:dyDescent="0.2">
      <c r="A43" s="24" t="s">
        <v>51</v>
      </c>
      <c r="E43" s="25" t="s">
        <v>785</v>
      </c>
    </row>
    <row r="44" spans="1:16" ht="25.5" x14ac:dyDescent="0.2">
      <c r="A44" t="s">
        <v>52</v>
      </c>
      <c r="E44" s="23" t="s">
        <v>621</v>
      </c>
    </row>
    <row r="45" spans="1:16" x14ac:dyDescent="0.2">
      <c r="A45" s="12" t="s">
        <v>44</v>
      </c>
      <c r="B45" s="17" t="s">
        <v>39</v>
      </c>
      <c r="C45" s="17" t="s">
        <v>454</v>
      </c>
      <c r="D45" s="12" t="s">
        <v>46</v>
      </c>
      <c r="E45" s="18" t="s">
        <v>455</v>
      </c>
      <c r="F45" s="19" t="s">
        <v>78</v>
      </c>
      <c r="G45" s="20">
        <v>83</v>
      </c>
      <c r="H45" s="21">
        <v>0</v>
      </c>
      <c r="I45" s="21">
        <f>ROUND(ROUND(H45,2)*ROUND(G45,3),2)</f>
        <v>0</v>
      </c>
      <c r="O45">
        <f>(I45*21)/100</f>
        <v>0</v>
      </c>
      <c r="P45" t="s">
        <v>27</v>
      </c>
    </row>
    <row r="46" spans="1:16" x14ac:dyDescent="0.2">
      <c r="A46" s="22" t="s">
        <v>49</v>
      </c>
      <c r="E46" s="23" t="s">
        <v>46</v>
      </c>
    </row>
    <row r="47" spans="1:16" ht="51" x14ac:dyDescent="0.2">
      <c r="A47" s="24" t="s">
        <v>51</v>
      </c>
      <c r="E47" s="25" t="s">
        <v>786</v>
      </c>
    </row>
    <row r="48" spans="1:16" ht="38.25" x14ac:dyDescent="0.2">
      <c r="A48" t="s">
        <v>52</v>
      </c>
      <c r="E48" s="23" t="s">
        <v>623</v>
      </c>
    </row>
    <row r="49" spans="1:16" x14ac:dyDescent="0.2">
      <c r="A49" s="12" t="s">
        <v>44</v>
      </c>
      <c r="B49" s="17" t="s">
        <v>41</v>
      </c>
      <c r="C49" s="17" t="s">
        <v>624</v>
      </c>
      <c r="D49" s="12" t="s">
        <v>46</v>
      </c>
      <c r="E49" s="18" t="s">
        <v>625</v>
      </c>
      <c r="F49" s="19" t="s">
        <v>78</v>
      </c>
      <c r="G49" s="20">
        <v>83</v>
      </c>
      <c r="H49" s="21">
        <v>0</v>
      </c>
      <c r="I49" s="21">
        <f>ROUND(ROUND(H49,2)*ROUND(G49,3),2)</f>
        <v>0</v>
      </c>
      <c r="O49">
        <f>(I49*21)/100</f>
        <v>0</v>
      </c>
      <c r="P49" t="s">
        <v>27</v>
      </c>
    </row>
    <row r="50" spans="1:16" x14ac:dyDescent="0.2">
      <c r="A50" s="22" t="s">
        <v>49</v>
      </c>
      <c r="E50" s="23" t="s">
        <v>46</v>
      </c>
    </row>
    <row r="51" spans="1:16" ht="51" x14ac:dyDescent="0.2">
      <c r="A51" s="24" t="s">
        <v>51</v>
      </c>
      <c r="E51" s="25" t="s">
        <v>787</v>
      </c>
    </row>
    <row r="52" spans="1:16" ht="25.5" x14ac:dyDescent="0.2">
      <c r="A52" t="s">
        <v>52</v>
      </c>
      <c r="E52" s="23" t="s">
        <v>627</v>
      </c>
    </row>
    <row r="53" spans="1:16" x14ac:dyDescent="0.2">
      <c r="A53" s="12" t="s">
        <v>44</v>
      </c>
      <c r="B53" s="17" t="s">
        <v>97</v>
      </c>
      <c r="C53" s="17" t="s">
        <v>459</v>
      </c>
      <c r="D53" s="12" t="s">
        <v>46</v>
      </c>
      <c r="E53" s="18" t="s">
        <v>460</v>
      </c>
      <c r="F53" s="19" t="s">
        <v>78</v>
      </c>
      <c r="G53" s="20">
        <v>83</v>
      </c>
      <c r="H53" s="21">
        <v>0</v>
      </c>
      <c r="I53" s="21">
        <f>ROUND(ROUND(H53,2)*ROUND(G53,3),2)</f>
        <v>0</v>
      </c>
      <c r="O53">
        <f>(I53*21)/100</f>
        <v>0</v>
      </c>
      <c r="P53" t="s">
        <v>27</v>
      </c>
    </row>
    <row r="54" spans="1:16" x14ac:dyDescent="0.2">
      <c r="A54" s="22" t="s">
        <v>49</v>
      </c>
      <c r="E54" s="23" t="s">
        <v>46</v>
      </c>
    </row>
    <row r="55" spans="1:16" ht="51" x14ac:dyDescent="0.2">
      <c r="A55" s="24" t="s">
        <v>51</v>
      </c>
      <c r="E55" s="25" t="s">
        <v>787</v>
      </c>
    </row>
    <row r="56" spans="1:16" ht="38.25" x14ac:dyDescent="0.2">
      <c r="A56" t="s">
        <v>52</v>
      </c>
      <c r="E56" s="23" t="s">
        <v>628</v>
      </c>
    </row>
    <row r="57" spans="1:16" x14ac:dyDescent="0.2">
      <c r="A57" s="12" t="s">
        <v>44</v>
      </c>
      <c r="B57" s="17" t="s">
        <v>104</v>
      </c>
      <c r="C57" s="17" t="s">
        <v>461</v>
      </c>
      <c r="D57" s="12" t="s">
        <v>46</v>
      </c>
      <c r="E57" s="18" t="s">
        <v>462</v>
      </c>
      <c r="F57" s="19" t="s">
        <v>57</v>
      </c>
      <c r="G57" s="20">
        <v>0.83</v>
      </c>
      <c r="H57" s="21">
        <v>0</v>
      </c>
      <c r="I57" s="21">
        <f>ROUND(ROUND(H57,2)*ROUND(G57,3),2)</f>
        <v>0</v>
      </c>
      <c r="O57">
        <f>(I57*21)/100</f>
        <v>0</v>
      </c>
      <c r="P57" t="s">
        <v>27</v>
      </c>
    </row>
    <row r="58" spans="1:16" x14ac:dyDescent="0.2">
      <c r="A58" s="22" t="s">
        <v>49</v>
      </c>
      <c r="E58" s="23" t="s">
        <v>46</v>
      </c>
    </row>
    <row r="59" spans="1:16" ht="63.75" x14ac:dyDescent="0.2">
      <c r="A59" s="24" t="s">
        <v>51</v>
      </c>
      <c r="E59" s="25" t="s">
        <v>788</v>
      </c>
    </row>
    <row r="60" spans="1:16" ht="38.25" x14ac:dyDescent="0.2">
      <c r="A60" t="s">
        <v>52</v>
      </c>
      <c r="E60" s="23" t="s">
        <v>630</v>
      </c>
    </row>
    <row r="61" spans="1:16" x14ac:dyDescent="0.2">
      <c r="A61" s="12" t="s">
        <v>44</v>
      </c>
      <c r="B61" s="17" t="s">
        <v>217</v>
      </c>
      <c r="C61" s="17" t="s">
        <v>631</v>
      </c>
      <c r="D61" s="12" t="s">
        <v>46</v>
      </c>
      <c r="E61" s="18" t="s">
        <v>574</v>
      </c>
      <c r="F61" s="19" t="s">
        <v>93</v>
      </c>
      <c r="G61" s="20">
        <v>3</v>
      </c>
      <c r="H61" s="21">
        <v>0</v>
      </c>
      <c r="I61" s="21">
        <f>ROUND(ROUND(H61,2)*ROUND(G61,3),2)</f>
        <v>0</v>
      </c>
      <c r="O61">
        <f>(I61*21)/100</f>
        <v>0</v>
      </c>
      <c r="P61" t="s">
        <v>27</v>
      </c>
    </row>
    <row r="62" spans="1:16" x14ac:dyDescent="0.2">
      <c r="A62" s="22" t="s">
        <v>49</v>
      </c>
      <c r="E62" s="23" t="s">
        <v>46</v>
      </c>
    </row>
    <row r="63" spans="1:16" x14ac:dyDescent="0.2">
      <c r="A63" s="24" t="s">
        <v>51</v>
      </c>
      <c r="E63" s="25" t="s">
        <v>632</v>
      </c>
    </row>
    <row r="64" spans="1:16" x14ac:dyDescent="0.2">
      <c r="A64" t="s">
        <v>52</v>
      </c>
      <c r="E64" s="23" t="s">
        <v>633</v>
      </c>
    </row>
    <row r="65" spans="1:18" ht="25.5" x14ac:dyDescent="0.2">
      <c r="A65" s="12" t="s">
        <v>44</v>
      </c>
      <c r="B65" s="17" t="s">
        <v>221</v>
      </c>
      <c r="C65" s="17" t="s">
        <v>634</v>
      </c>
      <c r="D65" s="12" t="s">
        <v>46</v>
      </c>
      <c r="E65" s="18" t="s">
        <v>635</v>
      </c>
      <c r="F65" s="19" t="s">
        <v>57</v>
      </c>
      <c r="G65" s="20">
        <v>8.3000000000000007</v>
      </c>
      <c r="H65" s="21">
        <v>0</v>
      </c>
      <c r="I65" s="21">
        <f>ROUND(ROUND(H65,2)*ROUND(G65,3),2)</f>
        <v>0</v>
      </c>
      <c r="O65">
        <f>(I65*21)/100</f>
        <v>0</v>
      </c>
      <c r="P65" t="s">
        <v>27</v>
      </c>
    </row>
    <row r="66" spans="1:18" x14ac:dyDescent="0.2">
      <c r="A66" s="22" t="s">
        <v>49</v>
      </c>
      <c r="E66" s="23" t="s">
        <v>46</v>
      </c>
    </row>
    <row r="67" spans="1:18" ht="51" x14ac:dyDescent="0.2">
      <c r="A67" s="24" t="s">
        <v>51</v>
      </c>
      <c r="E67" s="25" t="s">
        <v>789</v>
      </c>
    </row>
    <row r="68" spans="1:18" x14ac:dyDescent="0.2">
      <c r="A68" t="s">
        <v>52</v>
      </c>
      <c r="E68" s="23" t="s">
        <v>637</v>
      </c>
    </row>
    <row r="69" spans="1:18" ht="12.75" customHeight="1" x14ac:dyDescent="0.2">
      <c r="A69" s="3" t="s">
        <v>42</v>
      </c>
      <c r="B69" s="3"/>
      <c r="C69" s="26" t="s">
        <v>137</v>
      </c>
      <c r="D69" s="3"/>
      <c r="E69" s="15" t="s">
        <v>382</v>
      </c>
      <c r="F69" s="3"/>
      <c r="G69" s="3"/>
      <c r="H69" s="3"/>
      <c r="I69" s="27">
        <f>0+Q69</f>
        <v>0</v>
      </c>
      <c r="O69">
        <f>0+R69</f>
        <v>0</v>
      </c>
      <c r="Q69">
        <f>0+I70+I74+I78</f>
        <v>0</v>
      </c>
      <c r="R69">
        <f>0+O70+O74+O78</f>
        <v>0</v>
      </c>
    </row>
    <row r="70" spans="1:18" x14ac:dyDescent="0.2">
      <c r="A70" s="12" t="s">
        <v>44</v>
      </c>
      <c r="B70" s="17" t="s">
        <v>108</v>
      </c>
      <c r="C70" s="17" t="s">
        <v>383</v>
      </c>
      <c r="D70" s="12" t="s">
        <v>46</v>
      </c>
      <c r="E70" s="18" t="s">
        <v>384</v>
      </c>
      <c r="F70" s="19" t="s">
        <v>57</v>
      </c>
      <c r="G70" s="20">
        <v>2.72</v>
      </c>
      <c r="H70" s="21">
        <v>0</v>
      </c>
      <c r="I70" s="21">
        <f>ROUND(ROUND(H70,2)*ROUND(G70,3),2)</f>
        <v>0</v>
      </c>
      <c r="O70">
        <f>(I70*21)/100</f>
        <v>0</v>
      </c>
      <c r="P70" t="s">
        <v>27</v>
      </c>
    </row>
    <row r="71" spans="1:18" x14ac:dyDescent="0.2">
      <c r="A71" s="22" t="s">
        <v>49</v>
      </c>
      <c r="E71" s="23" t="s">
        <v>46</v>
      </c>
    </row>
    <row r="72" spans="1:18" ht="51" x14ac:dyDescent="0.2">
      <c r="A72" s="24" t="s">
        <v>51</v>
      </c>
      <c r="E72" s="25" t="s">
        <v>790</v>
      </c>
    </row>
    <row r="73" spans="1:18" ht="38.25" x14ac:dyDescent="0.2">
      <c r="A73" t="s">
        <v>52</v>
      </c>
      <c r="E73" s="23" t="s">
        <v>751</v>
      </c>
    </row>
    <row r="74" spans="1:18" x14ac:dyDescent="0.2">
      <c r="A74" s="12" t="s">
        <v>44</v>
      </c>
      <c r="B74" s="17" t="s">
        <v>113</v>
      </c>
      <c r="C74" s="17" t="s">
        <v>638</v>
      </c>
      <c r="D74" s="12" t="s">
        <v>46</v>
      </c>
      <c r="E74" s="18" t="s">
        <v>639</v>
      </c>
      <c r="F74" s="19" t="s">
        <v>78</v>
      </c>
      <c r="G74" s="20">
        <v>397.8</v>
      </c>
      <c r="H74" s="21">
        <v>0</v>
      </c>
      <c r="I74" s="21">
        <f>ROUND(ROUND(H74,2)*ROUND(G74,3),2)</f>
        <v>0</v>
      </c>
      <c r="O74">
        <f>(I74*21)/100</f>
        <v>0</v>
      </c>
      <c r="P74" t="s">
        <v>27</v>
      </c>
    </row>
    <row r="75" spans="1:18" x14ac:dyDescent="0.2">
      <c r="A75" s="22" t="s">
        <v>49</v>
      </c>
      <c r="E75" s="23" t="s">
        <v>46</v>
      </c>
    </row>
    <row r="76" spans="1:18" ht="51" x14ac:dyDescent="0.2">
      <c r="A76" s="24" t="s">
        <v>51</v>
      </c>
      <c r="E76" s="25" t="s">
        <v>791</v>
      </c>
    </row>
    <row r="77" spans="1:18" ht="102" x14ac:dyDescent="0.2">
      <c r="A77" t="s">
        <v>52</v>
      </c>
      <c r="E77" s="23" t="s">
        <v>641</v>
      </c>
    </row>
    <row r="78" spans="1:18" x14ac:dyDescent="0.2">
      <c r="A78" s="12" t="s">
        <v>44</v>
      </c>
      <c r="B78" s="17" t="s">
        <v>116</v>
      </c>
      <c r="C78" s="17" t="s">
        <v>753</v>
      </c>
      <c r="D78" s="12" t="s">
        <v>46</v>
      </c>
      <c r="E78" s="18" t="s">
        <v>754</v>
      </c>
      <c r="F78" s="19" t="s">
        <v>78</v>
      </c>
      <c r="G78" s="20">
        <v>35.36</v>
      </c>
      <c r="H78" s="21">
        <v>0</v>
      </c>
      <c r="I78" s="21">
        <f>ROUND(ROUND(H78,2)*ROUND(G78,3),2)</f>
        <v>0</v>
      </c>
      <c r="O78">
        <f>(I78*21)/100</f>
        <v>0</v>
      </c>
      <c r="P78" t="s">
        <v>27</v>
      </c>
    </row>
    <row r="79" spans="1:18" x14ac:dyDescent="0.2">
      <c r="A79" s="22" t="s">
        <v>49</v>
      </c>
      <c r="E79" s="23" t="s">
        <v>46</v>
      </c>
    </row>
    <row r="80" spans="1:18" ht="51" x14ac:dyDescent="0.2">
      <c r="A80" s="24" t="s">
        <v>51</v>
      </c>
      <c r="E80" s="25" t="s">
        <v>792</v>
      </c>
    </row>
    <row r="81" spans="1:18" ht="102" x14ac:dyDescent="0.2">
      <c r="A81" t="s">
        <v>52</v>
      </c>
      <c r="E81" s="23" t="s">
        <v>641</v>
      </c>
    </row>
    <row r="82" spans="1:18" ht="12.75" customHeight="1" x14ac:dyDescent="0.2">
      <c r="A82" s="3" t="s">
        <v>42</v>
      </c>
      <c r="B82" s="3"/>
      <c r="C82" s="26" t="s">
        <v>240</v>
      </c>
      <c r="D82" s="3"/>
      <c r="E82" s="15" t="s">
        <v>389</v>
      </c>
      <c r="F82" s="3"/>
      <c r="G82" s="3"/>
      <c r="H82" s="3"/>
      <c r="I82" s="27">
        <f>0+Q82</f>
        <v>0</v>
      </c>
      <c r="O82">
        <f>0+R82</f>
        <v>0</v>
      </c>
      <c r="Q82">
        <f>0+I83</f>
        <v>0</v>
      </c>
      <c r="R82">
        <f>0+O83</f>
        <v>0</v>
      </c>
    </row>
    <row r="83" spans="1:18" x14ac:dyDescent="0.2">
      <c r="A83" s="12" t="s">
        <v>44</v>
      </c>
      <c r="B83" s="17" t="s">
        <v>120</v>
      </c>
      <c r="C83" s="17" t="s">
        <v>390</v>
      </c>
      <c r="D83" s="12" t="s">
        <v>46</v>
      </c>
      <c r="E83" s="18" t="s">
        <v>391</v>
      </c>
      <c r="F83" s="19" t="s">
        <v>57</v>
      </c>
      <c r="G83" s="20">
        <v>0.34</v>
      </c>
      <c r="H83" s="21">
        <v>0</v>
      </c>
      <c r="I83" s="21">
        <f>ROUND(ROUND(H83,2)*ROUND(G83,3),2)</f>
        <v>0</v>
      </c>
      <c r="O83">
        <f>(I83*21)/100</f>
        <v>0</v>
      </c>
      <c r="P83" t="s">
        <v>27</v>
      </c>
    </row>
    <row r="84" spans="1:18" x14ac:dyDescent="0.2">
      <c r="A84" s="22" t="s">
        <v>49</v>
      </c>
      <c r="E84" s="23" t="s">
        <v>46</v>
      </c>
    </row>
    <row r="85" spans="1:18" ht="51" x14ac:dyDescent="0.2">
      <c r="A85" s="24" t="s">
        <v>51</v>
      </c>
      <c r="E85" s="25" t="s">
        <v>793</v>
      </c>
    </row>
    <row r="86" spans="1:18" ht="38.25" x14ac:dyDescent="0.2">
      <c r="A86" t="s">
        <v>52</v>
      </c>
      <c r="E86" s="23" t="s">
        <v>757</v>
      </c>
    </row>
    <row r="87" spans="1:18" ht="12.75" customHeight="1" x14ac:dyDescent="0.2">
      <c r="A87" s="3" t="s">
        <v>42</v>
      </c>
      <c r="B87" s="3"/>
      <c r="C87" s="26" t="s">
        <v>483</v>
      </c>
      <c r="D87" s="3"/>
      <c r="E87" s="15" t="s">
        <v>484</v>
      </c>
      <c r="F87" s="3"/>
      <c r="G87" s="3"/>
      <c r="H87" s="3"/>
      <c r="I87" s="27">
        <f>0+Q87</f>
        <v>0</v>
      </c>
      <c r="O87">
        <f>0+R87</f>
        <v>0</v>
      </c>
      <c r="Q87">
        <f>0+I88+I92+I96+I100+I104+I108+I112+I116+I120+I124</f>
        <v>0</v>
      </c>
      <c r="R87">
        <f>0+O88+O92+O96+O100+O104+O108+O112+O116+O120+O124</f>
        <v>0</v>
      </c>
    </row>
    <row r="88" spans="1:18" x14ac:dyDescent="0.2">
      <c r="A88" s="12" t="s">
        <v>44</v>
      </c>
      <c r="B88" s="17" t="s">
        <v>123</v>
      </c>
      <c r="C88" s="17" t="s">
        <v>642</v>
      </c>
      <c r="D88" s="12" t="s">
        <v>46</v>
      </c>
      <c r="E88" s="18" t="s">
        <v>516</v>
      </c>
      <c r="F88" s="19" t="s">
        <v>78</v>
      </c>
      <c r="G88" s="20">
        <v>269.5</v>
      </c>
      <c r="H88" s="21">
        <v>0</v>
      </c>
      <c r="I88" s="21">
        <f>ROUND(ROUND(H88,2)*ROUND(G88,3),2)</f>
        <v>0</v>
      </c>
      <c r="O88">
        <f>(I88*21)/100</f>
        <v>0</v>
      </c>
      <c r="P88" t="s">
        <v>27</v>
      </c>
    </row>
    <row r="89" spans="1:18" x14ac:dyDescent="0.2">
      <c r="A89" s="22" t="s">
        <v>49</v>
      </c>
      <c r="E89" s="23" t="s">
        <v>46</v>
      </c>
    </row>
    <row r="90" spans="1:18" ht="63.75" x14ac:dyDescent="0.2">
      <c r="A90" s="24" t="s">
        <v>51</v>
      </c>
      <c r="E90" s="25" t="s">
        <v>794</v>
      </c>
    </row>
    <row r="91" spans="1:18" ht="140.25" x14ac:dyDescent="0.2">
      <c r="A91" t="s">
        <v>52</v>
      </c>
      <c r="E91" s="23" t="s">
        <v>644</v>
      </c>
    </row>
    <row r="92" spans="1:18" x14ac:dyDescent="0.2">
      <c r="A92" s="12" t="s">
        <v>44</v>
      </c>
      <c r="B92" s="17" t="s">
        <v>127</v>
      </c>
      <c r="C92" s="17" t="s">
        <v>491</v>
      </c>
      <c r="D92" s="12" t="s">
        <v>46</v>
      </c>
      <c r="E92" s="18" t="s">
        <v>492</v>
      </c>
      <c r="F92" s="19" t="s">
        <v>78</v>
      </c>
      <c r="G92" s="20">
        <v>281.75</v>
      </c>
      <c r="H92" s="21">
        <v>0</v>
      </c>
      <c r="I92" s="21">
        <f>ROUND(ROUND(H92,2)*ROUND(G92,3),2)</f>
        <v>0</v>
      </c>
      <c r="O92">
        <f>(I92*21)/100</f>
        <v>0</v>
      </c>
      <c r="P92" t="s">
        <v>27</v>
      </c>
    </row>
    <row r="93" spans="1:18" x14ac:dyDescent="0.2">
      <c r="A93" s="22" t="s">
        <v>49</v>
      </c>
      <c r="E93" s="23" t="s">
        <v>46</v>
      </c>
    </row>
    <row r="94" spans="1:18" ht="63.75" x14ac:dyDescent="0.2">
      <c r="A94" s="24" t="s">
        <v>51</v>
      </c>
      <c r="E94" s="25" t="s">
        <v>795</v>
      </c>
    </row>
    <row r="95" spans="1:18" ht="51" x14ac:dyDescent="0.2">
      <c r="A95" t="s">
        <v>52</v>
      </c>
      <c r="E95" s="23" t="s">
        <v>646</v>
      </c>
    </row>
    <row r="96" spans="1:18" x14ac:dyDescent="0.2">
      <c r="A96" s="12" t="s">
        <v>44</v>
      </c>
      <c r="B96" s="17" t="s">
        <v>133</v>
      </c>
      <c r="C96" s="17" t="s">
        <v>647</v>
      </c>
      <c r="D96" s="12" t="s">
        <v>46</v>
      </c>
      <c r="E96" s="18" t="s">
        <v>648</v>
      </c>
      <c r="F96" s="19" t="s">
        <v>78</v>
      </c>
      <c r="G96" s="20">
        <v>306.25</v>
      </c>
      <c r="H96" s="21">
        <v>0</v>
      </c>
      <c r="I96" s="21">
        <f>ROUND(ROUND(H96,2)*ROUND(G96,3),2)</f>
        <v>0</v>
      </c>
      <c r="O96">
        <f>(I96*21)/100</f>
        <v>0</v>
      </c>
      <c r="P96" t="s">
        <v>27</v>
      </c>
    </row>
    <row r="97" spans="1:16" x14ac:dyDescent="0.2">
      <c r="A97" s="22" t="s">
        <v>49</v>
      </c>
      <c r="E97" s="23" t="s">
        <v>46</v>
      </c>
    </row>
    <row r="98" spans="1:16" ht="63.75" x14ac:dyDescent="0.2">
      <c r="A98" s="24" t="s">
        <v>51</v>
      </c>
      <c r="E98" s="25" t="s">
        <v>796</v>
      </c>
    </row>
    <row r="99" spans="1:16" ht="51" x14ac:dyDescent="0.2">
      <c r="A99" t="s">
        <v>52</v>
      </c>
      <c r="E99" s="23" t="s">
        <v>646</v>
      </c>
    </row>
    <row r="100" spans="1:16" x14ac:dyDescent="0.2">
      <c r="A100" s="12" t="s">
        <v>44</v>
      </c>
      <c r="B100" s="17" t="s">
        <v>137</v>
      </c>
      <c r="C100" s="17" t="s">
        <v>494</v>
      </c>
      <c r="D100" s="12" t="s">
        <v>46</v>
      </c>
      <c r="E100" s="18" t="s">
        <v>495</v>
      </c>
      <c r="F100" s="19" t="s">
        <v>78</v>
      </c>
      <c r="G100" s="20">
        <v>306</v>
      </c>
      <c r="H100" s="21">
        <v>0</v>
      </c>
      <c r="I100" s="21">
        <f>ROUND(ROUND(H100,2)*ROUND(G100,3),2)</f>
        <v>0</v>
      </c>
      <c r="O100">
        <f>(I100*21)/100</f>
        <v>0</v>
      </c>
      <c r="P100" t="s">
        <v>27</v>
      </c>
    </row>
    <row r="101" spans="1:16" x14ac:dyDescent="0.2">
      <c r="A101" s="22" t="s">
        <v>49</v>
      </c>
      <c r="E101" s="23" t="s">
        <v>46</v>
      </c>
    </row>
    <row r="102" spans="1:16" ht="51" x14ac:dyDescent="0.2">
      <c r="A102" s="24" t="s">
        <v>51</v>
      </c>
      <c r="E102" s="25" t="s">
        <v>797</v>
      </c>
    </row>
    <row r="103" spans="1:16" ht="51" x14ac:dyDescent="0.2">
      <c r="A103" t="s">
        <v>52</v>
      </c>
      <c r="E103" s="23" t="s">
        <v>646</v>
      </c>
    </row>
    <row r="104" spans="1:16" x14ac:dyDescent="0.2">
      <c r="A104" s="12" t="s">
        <v>44</v>
      </c>
      <c r="B104" s="17" t="s">
        <v>141</v>
      </c>
      <c r="C104" s="17" t="s">
        <v>651</v>
      </c>
      <c r="D104" s="12" t="s">
        <v>46</v>
      </c>
      <c r="E104" s="18" t="s">
        <v>652</v>
      </c>
      <c r="F104" s="19" t="s">
        <v>78</v>
      </c>
      <c r="G104" s="20">
        <v>25</v>
      </c>
      <c r="H104" s="21">
        <v>0</v>
      </c>
      <c r="I104" s="21">
        <f>ROUND(ROUND(H104,2)*ROUND(G104,3),2)</f>
        <v>0</v>
      </c>
      <c r="O104">
        <f>(I104*21)/100</f>
        <v>0</v>
      </c>
      <c r="P104" t="s">
        <v>27</v>
      </c>
    </row>
    <row r="105" spans="1:16" x14ac:dyDescent="0.2">
      <c r="A105" s="22" t="s">
        <v>49</v>
      </c>
      <c r="E105" s="23" t="s">
        <v>46</v>
      </c>
    </row>
    <row r="106" spans="1:16" ht="51" x14ac:dyDescent="0.2">
      <c r="A106" s="24" t="s">
        <v>51</v>
      </c>
      <c r="E106" s="25" t="s">
        <v>798</v>
      </c>
    </row>
    <row r="107" spans="1:16" ht="38.25" x14ac:dyDescent="0.2">
      <c r="A107" t="s">
        <v>52</v>
      </c>
      <c r="E107" s="23" t="s">
        <v>654</v>
      </c>
    </row>
    <row r="108" spans="1:16" x14ac:dyDescent="0.2">
      <c r="A108" s="12" t="s">
        <v>44</v>
      </c>
      <c r="B108" s="17" t="s">
        <v>145</v>
      </c>
      <c r="C108" s="17" t="s">
        <v>655</v>
      </c>
      <c r="D108" s="12" t="s">
        <v>46</v>
      </c>
      <c r="E108" s="18" t="s">
        <v>656</v>
      </c>
      <c r="F108" s="19" t="s">
        <v>78</v>
      </c>
      <c r="G108" s="20">
        <v>281.75</v>
      </c>
      <c r="H108" s="21">
        <v>0</v>
      </c>
      <c r="I108" s="21">
        <f>ROUND(ROUND(H108,2)*ROUND(G108,3),2)</f>
        <v>0</v>
      </c>
      <c r="O108">
        <f>(I108*21)/100</f>
        <v>0</v>
      </c>
      <c r="P108" t="s">
        <v>27</v>
      </c>
    </row>
    <row r="109" spans="1:16" x14ac:dyDescent="0.2">
      <c r="A109" s="22" t="s">
        <v>49</v>
      </c>
      <c r="E109" s="23" t="s">
        <v>46</v>
      </c>
    </row>
    <row r="110" spans="1:16" ht="63.75" x14ac:dyDescent="0.2">
      <c r="A110" s="24" t="s">
        <v>51</v>
      </c>
      <c r="E110" s="25" t="s">
        <v>799</v>
      </c>
    </row>
    <row r="111" spans="1:16" ht="51" x14ac:dyDescent="0.2">
      <c r="A111" t="s">
        <v>52</v>
      </c>
      <c r="E111" s="23" t="s">
        <v>658</v>
      </c>
    </row>
    <row r="112" spans="1:16" x14ac:dyDescent="0.2">
      <c r="A112" s="12" t="s">
        <v>44</v>
      </c>
      <c r="B112" s="17" t="s">
        <v>149</v>
      </c>
      <c r="C112" s="17" t="s">
        <v>503</v>
      </c>
      <c r="D112" s="12" t="s">
        <v>46</v>
      </c>
      <c r="E112" s="18" t="s">
        <v>504</v>
      </c>
      <c r="F112" s="19" t="s">
        <v>78</v>
      </c>
      <c r="G112" s="20">
        <v>257.25</v>
      </c>
      <c r="H112" s="21">
        <v>0</v>
      </c>
      <c r="I112" s="21">
        <f>ROUND(ROUND(H112,2)*ROUND(G112,3),2)</f>
        <v>0</v>
      </c>
      <c r="O112">
        <f>(I112*21)/100</f>
        <v>0</v>
      </c>
      <c r="P112" t="s">
        <v>27</v>
      </c>
    </row>
    <row r="113" spans="1:18" x14ac:dyDescent="0.2">
      <c r="A113" s="22" t="s">
        <v>49</v>
      </c>
      <c r="E113" s="23" t="s">
        <v>46</v>
      </c>
    </row>
    <row r="114" spans="1:18" ht="63.75" x14ac:dyDescent="0.2">
      <c r="A114" s="24" t="s">
        <v>51</v>
      </c>
      <c r="E114" s="25" t="s">
        <v>800</v>
      </c>
    </row>
    <row r="115" spans="1:18" ht="51" x14ac:dyDescent="0.2">
      <c r="A115" t="s">
        <v>52</v>
      </c>
      <c r="E115" s="23" t="s">
        <v>658</v>
      </c>
    </row>
    <row r="116" spans="1:18" x14ac:dyDescent="0.2">
      <c r="A116" s="12" t="s">
        <v>44</v>
      </c>
      <c r="B116" s="17" t="s">
        <v>153</v>
      </c>
      <c r="C116" s="17" t="s">
        <v>801</v>
      </c>
      <c r="D116" s="12" t="s">
        <v>46</v>
      </c>
      <c r="E116" s="18" t="s">
        <v>802</v>
      </c>
      <c r="F116" s="19" t="s">
        <v>78</v>
      </c>
      <c r="G116" s="20">
        <v>269.5</v>
      </c>
      <c r="H116" s="21">
        <v>0</v>
      </c>
      <c r="I116" s="21">
        <f>ROUND(ROUND(H116,2)*ROUND(G116,3),2)</f>
        <v>0</v>
      </c>
      <c r="O116">
        <f>(I116*21)/100</f>
        <v>0</v>
      </c>
      <c r="P116" t="s">
        <v>27</v>
      </c>
    </row>
    <row r="117" spans="1:18" x14ac:dyDescent="0.2">
      <c r="A117" s="22" t="s">
        <v>49</v>
      </c>
      <c r="E117" s="23" t="s">
        <v>46</v>
      </c>
    </row>
    <row r="118" spans="1:18" ht="63.75" x14ac:dyDescent="0.2">
      <c r="A118" s="24" t="s">
        <v>51</v>
      </c>
      <c r="E118" s="25" t="s">
        <v>803</v>
      </c>
    </row>
    <row r="119" spans="1:18" ht="51" x14ac:dyDescent="0.2">
      <c r="A119" t="s">
        <v>52</v>
      </c>
      <c r="E119" s="23" t="s">
        <v>658</v>
      </c>
    </row>
    <row r="120" spans="1:18" x14ac:dyDescent="0.2">
      <c r="A120" s="12" t="s">
        <v>44</v>
      </c>
      <c r="B120" s="17" t="s">
        <v>157</v>
      </c>
      <c r="C120" s="17" t="s">
        <v>509</v>
      </c>
      <c r="D120" s="12" t="s">
        <v>46</v>
      </c>
      <c r="E120" s="18" t="s">
        <v>510</v>
      </c>
      <c r="F120" s="19" t="s">
        <v>78</v>
      </c>
      <c r="G120" s="20">
        <v>245</v>
      </c>
      <c r="H120" s="21">
        <v>0</v>
      </c>
      <c r="I120" s="21">
        <f>ROUND(ROUND(H120,2)*ROUND(G120,3),2)</f>
        <v>0</v>
      </c>
      <c r="O120">
        <f>(I120*21)/100</f>
        <v>0</v>
      </c>
      <c r="P120" t="s">
        <v>27</v>
      </c>
    </row>
    <row r="121" spans="1:18" x14ac:dyDescent="0.2">
      <c r="A121" s="22" t="s">
        <v>49</v>
      </c>
      <c r="E121" s="23" t="s">
        <v>46</v>
      </c>
    </row>
    <row r="122" spans="1:18" ht="76.5" x14ac:dyDescent="0.2">
      <c r="A122" s="24" t="s">
        <v>51</v>
      </c>
      <c r="E122" s="25" t="s">
        <v>804</v>
      </c>
    </row>
    <row r="123" spans="1:18" ht="140.25" x14ac:dyDescent="0.2">
      <c r="A123" t="s">
        <v>52</v>
      </c>
      <c r="E123" s="23" t="s">
        <v>644</v>
      </c>
    </row>
    <row r="124" spans="1:18" x14ac:dyDescent="0.2">
      <c r="A124" s="12" t="s">
        <v>44</v>
      </c>
      <c r="B124" s="17" t="s">
        <v>161</v>
      </c>
      <c r="C124" s="17" t="s">
        <v>512</v>
      </c>
      <c r="D124" s="12" t="s">
        <v>46</v>
      </c>
      <c r="E124" s="18" t="s">
        <v>513</v>
      </c>
      <c r="F124" s="19" t="s">
        <v>78</v>
      </c>
      <c r="G124" s="20">
        <v>257.25</v>
      </c>
      <c r="H124" s="21">
        <v>0</v>
      </c>
      <c r="I124" s="21">
        <f>ROUND(ROUND(H124,2)*ROUND(G124,3),2)</f>
        <v>0</v>
      </c>
      <c r="O124">
        <f>(I124*21)/100</f>
        <v>0</v>
      </c>
      <c r="P124" t="s">
        <v>27</v>
      </c>
    </row>
    <row r="125" spans="1:18" x14ac:dyDescent="0.2">
      <c r="A125" s="22" t="s">
        <v>49</v>
      </c>
      <c r="E125" s="23" t="s">
        <v>46</v>
      </c>
    </row>
    <row r="126" spans="1:18" ht="63.75" x14ac:dyDescent="0.2">
      <c r="A126" s="24" t="s">
        <v>51</v>
      </c>
      <c r="E126" s="25" t="s">
        <v>805</v>
      </c>
    </row>
    <row r="127" spans="1:18" ht="140.25" x14ac:dyDescent="0.2">
      <c r="A127" t="s">
        <v>52</v>
      </c>
      <c r="E127" s="23" t="s">
        <v>644</v>
      </c>
    </row>
    <row r="128" spans="1:18" ht="12.75" customHeight="1" x14ac:dyDescent="0.2">
      <c r="A128" s="3" t="s">
        <v>42</v>
      </c>
      <c r="B128" s="3"/>
      <c r="C128" s="26" t="s">
        <v>401</v>
      </c>
      <c r="D128" s="3"/>
      <c r="E128" s="15" t="s">
        <v>402</v>
      </c>
      <c r="F128" s="3"/>
      <c r="G128" s="3"/>
      <c r="H128" s="3"/>
      <c r="I128" s="27">
        <f>0+Q128</f>
        <v>0</v>
      </c>
      <c r="O128">
        <f>0+R128</f>
        <v>0</v>
      </c>
      <c r="Q128">
        <f>0+I129</f>
        <v>0</v>
      </c>
      <c r="R128">
        <f>0+O129</f>
        <v>0</v>
      </c>
    </row>
    <row r="129" spans="1:18" x14ac:dyDescent="0.2">
      <c r="A129" s="12" t="s">
        <v>44</v>
      </c>
      <c r="B129" s="17" t="s">
        <v>165</v>
      </c>
      <c r="C129" s="17" t="s">
        <v>766</v>
      </c>
      <c r="D129" s="12" t="s">
        <v>46</v>
      </c>
      <c r="E129" s="18" t="s">
        <v>767</v>
      </c>
      <c r="F129" s="19" t="s">
        <v>65</v>
      </c>
      <c r="G129" s="20">
        <v>17</v>
      </c>
      <c r="H129" s="21">
        <v>0</v>
      </c>
      <c r="I129" s="21">
        <f>ROUND(ROUND(H129,2)*ROUND(G129,3),2)</f>
        <v>0</v>
      </c>
      <c r="O129">
        <f>(I129*21)/100</f>
        <v>0</v>
      </c>
      <c r="P129" t="s">
        <v>27</v>
      </c>
    </row>
    <row r="130" spans="1:18" x14ac:dyDescent="0.2">
      <c r="A130" s="22" t="s">
        <v>49</v>
      </c>
      <c r="E130" s="23" t="s">
        <v>46</v>
      </c>
    </row>
    <row r="131" spans="1:18" ht="51" x14ac:dyDescent="0.2">
      <c r="A131" s="24" t="s">
        <v>51</v>
      </c>
      <c r="E131" s="25" t="s">
        <v>806</v>
      </c>
    </row>
    <row r="132" spans="1:18" ht="242.25" x14ac:dyDescent="0.2">
      <c r="A132" t="s">
        <v>52</v>
      </c>
      <c r="E132" s="23" t="s">
        <v>769</v>
      </c>
    </row>
    <row r="133" spans="1:18" ht="12.75" customHeight="1" x14ac:dyDescent="0.2">
      <c r="A133" s="3" t="s">
        <v>42</v>
      </c>
      <c r="B133" s="3"/>
      <c r="C133" s="26" t="s">
        <v>348</v>
      </c>
      <c r="D133" s="3"/>
      <c r="E133" s="15" t="s">
        <v>349</v>
      </c>
      <c r="F133" s="3"/>
      <c r="G133" s="3"/>
      <c r="H133" s="3"/>
      <c r="I133" s="27">
        <f>0+Q133</f>
        <v>0</v>
      </c>
      <c r="O133">
        <f>0+R133</f>
        <v>0</v>
      </c>
      <c r="Q133">
        <f>0+I134+I138+I142+I146+I150</f>
        <v>0</v>
      </c>
      <c r="R133">
        <f>0+O134+O138+O142+O146+O150</f>
        <v>0</v>
      </c>
    </row>
    <row r="134" spans="1:18" x14ac:dyDescent="0.2">
      <c r="A134" s="12" t="s">
        <v>44</v>
      </c>
      <c r="B134" s="17" t="s">
        <v>169</v>
      </c>
      <c r="C134" s="17" t="s">
        <v>558</v>
      </c>
      <c r="D134" s="12" t="s">
        <v>46</v>
      </c>
      <c r="E134" s="18" t="s">
        <v>559</v>
      </c>
      <c r="F134" s="19" t="s">
        <v>65</v>
      </c>
      <c r="G134" s="20">
        <v>6</v>
      </c>
      <c r="H134" s="21">
        <v>0</v>
      </c>
      <c r="I134" s="21">
        <f>ROUND(ROUND(H134,2)*ROUND(G134,3),2)</f>
        <v>0</v>
      </c>
      <c r="O134">
        <f>(I134*21)/100</f>
        <v>0</v>
      </c>
      <c r="P134" t="s">
        <v>27</v>
      </c>
    </row>
    <row r="135" spans="1:18" x14ac:dyDescent="0.2">
      <c r="A135" s="22" t="s">
        <v>49</v>
      </c>
      <c r="E135" s="23" t="s">
        <v>46</v>
      </c>
    </row>
    <row r="136" spans="1:18" ht="51" x14ac:dyDescent="0.2">
      <c r="A136" s="24" t="s">
        <v>51</v>
      </c>
      <c r="E136" s="25" t="s">
        <v>727</v>
      </c>
    </row>
    <row r="137" spans="1:18" ht="25.5" x14ac:dyDescent="0.2">
      <c r="A137" t="s">
        <v>52</v>
      </c>
      <c r="E137" s="23" t="s">
        <v>662</v>
      </c>
    </row>
    <row r="138" spans="1:18" x14ac:dyDescent="0.2">
      <c r="A138" s="12" t="s">
        <v>44</v>
      </c>
      <c r="B138" s="17" t="s">
        <v>173</v>
      </c>
      <c r="C138" s="17" t="s">
        <v>663</v>
      </c>
      <c r="D138" s="12" t="s">
        <v>46</v>
      </c>
      <c r="E138" s="18" t="s">
        <v>664</v>
      </c>
      <c r="F138" s="19" t="s">
        <v>65</v>
      </c>
      <c r="G138" s="20">
        <v>6</v>
      </c>
      <c r="H138" s="21">
        <v>0</v>
      </c>
      <c r="I138" s="21">
        <f>ROUND(ROUND(H138,2)*ROUND(G138,3),2)</f>
        <v>0</v>
      </c>
      <c r="O138">
        <f>(I138*21)/100</f>
        <v>0</v>
      </c>
      <c r="P138" t="s">
        <v>27</v>
      </c>
    </row>
    <row r="139" spans="1:18" x14ac:dyDescent="0.2">
      <c r="A139" s="22" t="s">
        <v>49</v>
      </c>
      <c r="E139" s="23" t="s">
        <v>46</v>
      </c>
    </row>
    <row r="140" spans="1:18" ht="51" x14ac:dyDescent="0.2">
      <c r="A140" s="24" t="s">
        <v>51</v>
      </c>
      <c r="E140" s="25" t="s">
        <v>728</v>
      </c>
    </row>
    <row r="141" spans="1:18" ht="38.25" x14ac:dyDescent="0.2">
      <c r="A141" t="s">
        <v>52</v>
      </c>
      <c r="E141" s="23" t="s">
        <v>666</v>
      </c>
    </row>
    <row r="142" spans="1:18" x14ac:dyDescent="0.2">
      <c r="A142" s="12" t="s">
        <v>44</v>
      </c>
      <c r="B142" s="17" t="s">
        <v>191</v>
      </c>
      <c r="C142" s="17" t="s">
        <v>584</v>
      </c>
      <c r="D142" s="12" t="s">
        <v>46</v>
      </c>
      <c r="E142" s="18" t="s">
        <v>585</v>
      </c>
      <c r="F142" s="19" t="s">
        <v>57</v>
      </c>
      <c r="G142" s="20">
        <v>3</v>
      </c>
      <c r="H142" s="21">
        <v>0</v>
      </c>
      <c r="I142" s="21">
        <f>ROUND(ROUND(H142,2)*ROUND(G142,3),2)</f>
        <v>0</v>
      </c>
      <c r="O142">
        <f>(I142*21)/100</f>
        <v>0</v>
      </c>
      <c r="P142" t="s">
        <v>27</v>
      </c>
    </row>
    <row r="143" spans="1:18" x14ac:dyDescent="0.2">
      <c r="A143" s="22" t="s">
        <v>49</v>
      </c>
      <c r="E143" s="23" t="s">
        <v>46</v>
      </c>
    </row>
    <row r="144" spans="1:18" ht="38.25" x14ac:dyDescent="0.2">
      <c r="A144" s="24" t="s">
        <v>51</v>
      </c>
      <c r="E144" s="25" t="s">
        <v>807</v>
      </c>
    </row>
    <row r="145" spans="1:18" ht="114.75" x14ac:dyDescent="0.2">
      <c r="A145" t="s">
        <v>52</v>
      </c>
      <c r="E145" s="23" t="s">
        <v>668</v>
      </c>
    </row>
    <row r="146" spans="1:18" x14ac:dyDescent="0.2">
      <c r="A146" s="12" t="s">
        <v>44</v>
      </c>
      <c r="B146" s="17" t="s">
        <v>195</v>
      </c>
      <c r="C146" s="17" t="s">
        <v>669</v>
      </c>
      <c r="D146" s="12" t="s">
        <v>46</v>
      </c>
      <c r="E146" s="18" t="s">
        <v>670</v>
      </c>
      <c r="F146" s="19" t="s">
        <v>57</v>
      </c>
      <c r="G146" s="20">
        <v>1.5</v>
      </c>
      <c r="H146" s="21">
        <v>0</v>
      </c>
      <c r="I146" s="21">
        <f>ROUND(ROUND(H146,2)*ROUND(G146,3),2)</f>
        <v>0</v>
      </c>
      <c r="O146">
        <f>(I146*21)/100</f>
        <v>0</v>
      </c>
      <c r="P146" t="s">
        <v>27</v>
      </c>
    </row>
    <row r="147" spans="1:18" x14ac:dyDescent="0.2">
      <c r="A147" s="22" t="s">
        <v>49</v>
      </c>
      <c r="E147" s="23" t="s">
        <v>46</v>
      </c>
    </row>
    <row r="148" spans="1:18" ht="38.25" x14ac:dyDescent="0.2">
      <c r="A148" s="24" t="s">
        <v>51</v>
      </c>
      <c r="E148" s="25" t="s">
        <v>729</v>
      </c>
    </row>
    <row r="149" spans="1:18" ht="114.75" x14ac:dyDescent="0.2">
      <c r="A149" t="s">
        <v>52</v>
      </c>
      <c r="E149" s="23" t="s">
        <v>668</v>
      </c>
    </row>
    <row r="150" spans="1:18" x14ac:dyDescent="0.2">
      <c r="A150" s="12" t="s">
        <v>44</v>
      </c>
      <c r="B150" s="17" t="s">
        <v>225</v>
      </c>
      <c r="C150" s="17" t="s">
        <v>672</v>
      </c>
      <c r="D150" s="12" t="s">
        <v>46</v>
      </c>
      <c r="E150" s="18" t="s">
        <v>673</v>
      </c>
      <c r="F150" s="19" t="s">
        <v>48</v>
      </c>
      <c r="G150" s="20">
        <v>1</v>
      </c>
      <c r="H150" s="21">
        <v>0</v>
      </c>
      <c r="I150" s="21">
        <f>ROUND(ROUND(H150,2)*ROUND(G150,3),2)</f>
        <v>0</v>
      </c>
      <c r="O150">
        <f>(I150*21)/100</f>
        <v>0</v>
      </c>
      <c r="P150" t="s">
        <v>27</v>
      </c>
    </row>
    <row r="151" spans="1:18" x14ac:dyDescent="0.2">
      <c r="A151" s="22" t="s">
        <v>49</v>
      </c>
      <c r="E151" s="23" t="s">
        <v>46</v>
      </c>
    </row>
    <row r="152" spans="1:18" ht="51" x14ac:dyDescent="0.2">
      <c r="A152" s="24" t="s">
        <v>51</v>
      </c>
      <c r="E152" s="25" t="s">
        <v>674</v>
      </c>
    </row>
    <row r="153" spans="1:18" ht="51" x14ac:dyDescent="0.2">
      <c r="A153" t="s">
        <v>52</v>
      </c>
      <c r="E153" s="23" t="s">
        <v>675</v>
      </c>
    </row>
    <row r="154" spans="1:18" ht="12.75" customHeight="1" x14ac:dyDescent="0.2">
      <c r="A154" s="3" t="s">
        <v>42</v>
      </c>
      <c r="B154" s="3"/>
      <c r="C154" s="26" t="s">
        <v>319</v>
      </c>
      <c r="D154" s="3"/>
      <c r="E154" s="15" t="s">
        <v>320</v>
      </c>
      <c r="F154" s="3"/>
      <c r="G154" s="3"/>
      <c r="H154" s="3"/>
      <c r="I154" s="27">
        <f>0+Q154</f>
        <v>0</v>
      </c>
      <c r="O154">
        <f>0+R154</f>
        <v>0</v>
      </c>
      <c r="Q154">
        <f>0+I155+I159+I163+I167</f>
        <v>0</v>
      </c>
      <c r="R154">
        <f>0+O155+O159+O163+O167</f>
        <v>0</v>
      </c>
    </row>
    <row r="155" spans="1:18" ht="25.5" x14ac:dyDescent="0.2">
      <c r="A155" s="12" t="s">
        <v>44</v>
      </c>
      <c r="B155" s="17" t="s">
        <v>201</v>
      </c>
      <c r="C155" s="17" t="s">
        <v>676</v>
      </c>
      <c r="D155" s="12" t="s">
        <v>46</v>
      </c>
      <c r="E155" s="18" t="s">
        <v>677</v>
      </c>
      <c r="F155" s="19" t="s">
        <v>323</v>
      </c>
      <c r="G155" s="20">
        <v>370.53800000000001</v>
      </c>
      <c r="H155" s="21">
        <v>0</v>
      </c>
      <c r="I155" s="21">
        <f>ROUND(ROUND(H155,2)*ROUND(G155,3),2)</f>
        <v>0</v>
      </c>
      <c r="O155">
        <f>(I155*21)/100</f>
        <v>0</v>
      </c>
      <c r="P155" t="s">
        <v>27</v>
      </c>
    </row>
    <row r="156" spans="1:18" x14ac:dyDescent="0.2">
      <c r="A156" s="22" t="s">
        <v>49</v>
      </c>
      <c r="E156" s="23" t="s">
        <v>46</v>
      </c>
    </row>
    <row r="157" spans="1:18" ht="25.5" x14ac:dyDescent="0.2">
      <c r="A157" s="24" t="s">
        <v>51</v>
      </c>
      <c r="E157" s="25" t="s">
        <v>808</v>
      </c>
    </row>
    <row r="158" spans="1:18" ht="153" x14ac:dyDescent="0.2">
      <c r="A158" t="s">
        <v>52</v>
      </c>
      <c r="E158" s="23" t="s">
        <v>679</v>
      </c>
    </row>
    <row r="159" spans="1:18" ht="25.5" x14ac:dyDescent="0.2">
      <c r="A159" s="12" t="s">
        <v>44</v>
      </c>
      <c r="B159" s="17" t="s">
        <v>205</v>
      </c>
      <c r="C159" s="17" t="s">
        <v>589</v>
      </c>
      <c r="D159" s="12" t="s">
        <v>46</v>
      </c>
      <c r="E159" s="18" t="s">
        <v>680</v>
      </c>
      <c r="F159" s="19" t="s">
        <v>323</v>
      </c>
      <c r="G159" s="20">
        <v>27.5</v>
      </c>
      <c r="H159" s="21">
        <v>0</v>
      </c>
      <c r="I159" s="21">
        <f>ROUND(ROUND(H159,2)*ROUND(G159,3),2)</f>
        <v>0</v>
      </c>
      <c r="O159">
        <f>(I159*21)/100</f>
        <v>0</v>
      </c>
      <c r="P159" t="s">
        <v>27</v>
      </c>
    </row>
    <row r="160" spans="1:18" x14ac:dyDescent="0.2">
      <c r="A160" s="22" t="s">
        <v>49</v>
      </c>
      <c r="E160" s="23" t="s">
        <v>46</v>
      </c>
    </row>
    <row r="161" spans="1:16" ht="25.5" x14ac:dyDescent="0.2">
      <c r="A161" s="24" t="s">
        <v>51</v>
      </c>
      <c r="E161" s="25" t="s">
        <v>809</v>
      </c>
    </row>
    <row r="162" spans="1:16" ht="127.5" x14ac:dyDescent="0.2">
      <c r="A162" t="s">
        <v>52</v>
      </c>
      <c r="E162" s="23" t="s">
        <v>682</v>
      </c>
    </row>
    <row r="163" spans="1:16" ht="25.5" x14ac:dyDescent="0.2">
      <c r="A163" s="12" t="s">
        <v>44</v>
      </c>
      <c r="B163" s="17" t="s">
        <v>209</v>
      </c>
      <c r="C163" s="17" t="s">
        <v>732</v>
      </c>
      <c r="D163" s="12" t="s">
        <v>46</v>
      </c>
      <c r="E163" s="18" t="s">
        <v>733</v>
      </c>
      <c r="F163" s="19" t="s">
        <v>323</v>
      </c>
      <c r="G163" s="20">
        <v>91.6</v>
      </c>
      <c r="H163" s="21">
        <v>0</v>
      </c>
      <c r="I163" s="21">
        <f>ROUND(ROUND(H163,2)*ROUND(G163,3),2)</f>
        <v>0</v>
      </c>
      <c r="O163">
        <f>(I163*21)/100</f>
        <v>0</v>
      </c>
      <c r="P163" t="s">
        <v>27</v>
      </c>
    </row>
    <row r="164" spans="1:16" x14ac:dyDescent="0.2">
      <c r="A164" s="22" t="s">
        <v>49</v>
      </c>
      <c r="E164" s="23" t="s">
        <v>46</v>
      </c>
    </row>
    <row r="165" spans="1:16" ht="76.5" x14ac:dyDescent="0.2">
      <c r="A165" s="24" t="s">
        <v>51</v>
      </c>
      <c r="E165" s="25" t="s">
        <v>810</v>
      </c>
    </row>
    <row r="166" spans="1:16" ht="153" x14ac:dyDescent="0.2">
      <c r="A166" t="s">
        <v>52</v>
      </c>
      <c r="E166" s="23" t="s">
        <v>679</v>
      </c>
    </row>
    <row r="167" spans="1:16" ht="25.5" x14ac:dyDescent="0.2">
      <c r="A167" s="12" t="s">
        <v>44</v>
      </c>
      <c r="B167" s="17" t="s">
        <v>213</v>
      </c>
      <c r="C167" s="17" t="s">
        <v>683</v>
      </c>
      <c r="D167" s="12" t="s">
        <v>46</v>
      </c>
      <c r="E167" s="18" t="s">
        <v>684</v>
      </c>
      <c r="F167" s="19" t="s">
        <v>323</v>
      </c>
      <c r="G167" s="20">
        <v>93.275000000000006</v>
      </c>
      <c r="H167" s="21">
        <v>0</v>
      </c>
      <c r="I167" s="21">
        <f>ROUND(ROUND(H167,2)*ROUND(G167,3),2)</f>
        <v>0</v>
      </c>
      <c r="O167">
        <f>(I167*21)/100</f>
        <v>0</v>
      </c>
      <c r="P167" t="s">
        <v>27</v>
      </c>
    </row>
    <row r="168" spans="1:16" x14ac:dyDescent="0.2">
      <c r="A168" s="22" t="s">
        <v>49</v>
      </c>
      <c r="E168" s="23" t="s">
        <v>46</v>
      </c>
    </row>
    <row r="169" spans="1:16" ht="25.5" x14ac:dyDescent="0.2">
      <c r="A169" s="24" t="s">
        <v>51</v>
      </c>
      <c r="E169" s="25" t="s">
        <v>811</v>
      </c>
    </row>
    <row r="170" spans="1:16" ht="153" x14ac:dyDescent="0.2">
      <c r="A170" t="s">
        <v>52</v>
      </c>
      <c r="E170" s="23" t="s">
        <v>679</v>
      </c>
    </row>
  </sheetData>
  <mergeCells count="14">
    <mergeCell ref="A9:A10"/>
    <mergeCell ref="B9:B10"/>
    <mergeCell ref="C9:C10"/>
    <mergeCell ref="D9:D10"/>
    <mergeCell ref="C3:D3"/>
    <mergeCell ref="C4:D4"/>
    <mergeCell ref="C5:D5"/>
    <mergeCell ref="C6:D6"/>
    <mergeCell ref="C7:D7"/>
    <mergeCell ref="E9:E10"/>
    <mergeCell ref="F9:F10"/>
    <mergeCell ref="G9:G10"/>
    <mergeCell ref="H9:I9"/>
    <mergeCell ref="C8:D8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D._D.1_D.1.3_PS 01-01</vt:lpstr>
      <vt:lpstr>E._E.1_E.1.1_SO 01-01.1</vt:lpstr>
      <vt:lpstr>E._E.1_E.1.1_SO 01-01.2</vt:lpstr>
      <vt:lpstr>E._E.1_E.1.1_SO 01-02</vt:lpstr>
      <vt:lpstr>E._E.1_E.1.3_SO 01-03</vt:lpstr>
      <vt:lpstr>._E.1_E.1.8_SO 01-04_SO 01-04-1</vt:lpstr>
      <vt:lpstr>._E.1_E.1.8_SO 01-04_SO 01-04-2</vt:lpstr>
      <vt:lpstr>._E.1_E.1.8_SO 01-04_SO 01-04-3</vt:lpstr>
      <vt:lpstr>._E.1_E.1.8_SO 01-04_SO 01-04-4</vt:lpstr>
      <vt:lpstr>E._E.3_E.3.9_SO 01-05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Srovnal Otakar, Ing.</dc:creator>
  <cp:lastModifiedBy>Srovnal Otakar, Ing.</cp:lastModifiedBy>
  <dcterms:created xsi:type="dcterms:W3CDTF">2021-06-14T05:45:54Z</dcterms:created>
  <dcterms:modified xsi:type="dcterms:W3CDTF">2021-06-14T08:14:46Z</dcterms:modified>
</cp:coreProperties>
</file>